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ЖБИ общие" sheetId="1" r:id="rId1"/>
    <sheet name="ЖБИ подстанций" sheetId="2" r:id="rId2"/>
    <sheet name="Колонны" sheetId="3" r:id="rId3"/>
  </sheets>
  <definedNames>
    <definedName name="_xlnm.Print_Area" localSheetId="0">'ЖБИ общие'!$A$1:$N$194</definedName>
  </definedNames>
  <calcPr fullCalcOnLoad="1"/>
</workbook>
</file>

<file path=xl/sharedStrings.xml><?xml version="1.0" encoding="utf-8"?>
<sst xmlns="http://schemas.openxmlformats.org/spreadsheetml/2006/main" count="814" uniqueCount="572">
  <si>
    <t xml:space="preserve">Наименование </t>
  </si>
  <si>
    <t>ФЛ   6. 24-4</t>
  </si>
  <si>
    <t>ФЛ   6. 12-4</t>
  </si>
  <si>
    <t>ФЛ   8. 24-4</t>
  </si>
  <si>
    <t>ФЛ   8. 12-4</t>
  </si>
  <si>
    <t>ФЛ  10. 24-4</t>
  </si>
  <si>
    <t>ФЛ  10. 12-4</t>
  </si>
  <si>
    <t>ФЛ  12. 12-4</t>
  </si>
  <si>
    <t>ФЛ  10. 8-4</t>
  </si>
  <si>
    <t>ФЛ  12. 24-4</t>
  </si>
  <si>
    <t xml:space="preserve">ФЛ  12. 8-4 </t>
  </si>
  <si>
    <t>ФЛ  14. 8-4</t>
  </si>
  <si>
    <t>ФЛ  14. 12-4</t>
  </si>
  <si>
    <t>ФЛ  14. 24-4</t>
  </si>
  <si>
    <t>ФЛ  16. 8-4</t>
  </si>
  <si>
    <t>ФЛ  16. 24-4</t>
  </si>
  <si>
    <t>ФЛ  20. 12-4</t>
  </si>
  <si>
    <t>ФЛ  24. 12-4</t>
  </si>
  <si>
    <t>ФЛ  28. 12-4</t>
  </si>
  <si>
    <t>ФЛ  32. 12-3</t>
  </si>
  <si>
    <r>
      <t>Объем изделия м</t>
    </r>
    <r>
      <rPr>
        <b/>
        <vertAlign val="superscript"/>
        <sz val="13"/>
        <rFont val="Arial Cyr"/>
        <family val="0"/>
      </rPr>
      <t>3</t>
    </r>
  </si>
  <si>
    <t>С  30.30-3</t>
  </si>
  <si>
    <t>С  50.30-6</t>
  </si>
  <si>
    <t>С  60.30-8</t>
  </si>
  <si>
    <t>С  70.30-8</t>
  </si>
  <si>
    <t>С  80.30-8</t>
  </si>
  <si>
    <t>С  90.30-8</t>
  </si>
  <si>
    <t>С 100.30-8</t>
  </si>
  <si>
    <t>С 110.30-8</t>
  </si>
  <si>
    <t>С 120.30-8</t>
  </si>
  <si>
    <t>БР 100.30.15</t>
  </si>
  <si>
    <t>БР 300.30.15</t>
  </si>
  <si>
    <t>БР 100.20.8</t>
  </si>
  <si>
    <t>П 40-28п</t>
  </si>
  <si>
    <t>П 40-32п</t>
  </si>
  <si>
    <t>П 40-36п</t>
  </si>
  <si>
    <t>П 40-60п</t>
  </si>
  <si>
    <t>Вес изделий тн</t>
  </si>
  <si>
    <t>Стоимость изделия c НДС</t>
  </si>
  <si>
    <t>Стоимость изделия с НДС</t>
  </si>
  <si>
    <r>
      <t>Объем изделия м</t>
    </r>
    <r>
      <rPr>
        <vertAlign val="superscript"/>
        <sz val="10"/>
        <rFont val="Arial Cyr"/>
        <family val="0"/>
      </rPr>
      <t>3</t>
    </r>
  </si>
  <si>
    <t>780*400*580</t>
  </si>
  <si>
    <t>780*600*580</t>
  </si>
  <si>
    <t>880*300*580</t>
  </si>
  <si>
    <t>880*400*580</t>
  </si>
  <si>
    <t>880*500*580</t>
  </si>
  <si>
    <t>880*600*580</t>
  </si>
  <si>
    <t>1180*400*280</t>
  </si>
  <si>
    <t>1180*500*280</t>
  </si>
  <si>
    <t>1180*600*280</t>
  </si>
  <si>
    <t>1180*300*580</t>
  </si>
  <si>
    <t>1180*400*580</t>
  </si>
  <si>
    <t>1180*500*580</t>
  </si>
  <si>
    <t>1180*600*580</t>
  </si>
  <si>
    <t>2380*300*580</t>
  </si>
  <si>
    <t>2380*400*580</t>
  </si>
  <si>
    <t>2380*500*580</t>
  </si>
  <si>
    <t>2380*600*580</t>
  </si>
  <si>
    <t>2970*780*530</t>
  </si>
  <si>
    <t>2970*1480*700</t>
  </si>
  <si>
    <t>2970*1840*570</t>
  </si>
  <si>
    <t>2970*1840*720</t>
  </si>
  <si>
    <t>Размеры, мм</t>
  </si>
  <si>
    <t>600*2380*300</t>
  </si>
  <si>
    <t>600*1180*300</t>
  </si>
  <si>
    <t>800*2380*300</t>
  </si>
  <si>
    <t>800*1180*300</t>
  </si>
  <si>
    <t>1000*780*300</t>
  </si>
  <si>
    <t>1400*780*300</t>
  </si>
  <si>
    <t>1600*780*300</t>
  </si>
  <si>
    <t>1000*2380*300</t>
  </si>
  <si>
    <t>1000*1180*300</t>
  </si>
  <si>
    <t>1200*1180*300</t>
  </si>
  <si>
    <t>1200*2380*300</t>
  </si>
  <si>
    <t>1400*1180*300</t>
  </si>
  <si>
    <t>1400*2380*300</t>
  </si>
  <si>
    <t>1600*2380*300</t>
  </si>
  <si>
    <t>2000*1180*500</t>
  </si>
  <si>
    <t>2400*1180*500</t>
  </si>
  <si>
    <t>2800*1180*500</t>
  </si>
  <si>
    <t>3200*1180*500</t>
  </si>
  <si>
    <t>4000*2200*160</t>
  </si>
  <si>
    <t>1160*400*580</t>
  </si>
  <si>
    <t>2000*6000*140</t>
  </si>
  <si>
    <t>1030*120*140</t>
  </si>
  <si>
    <t>2070*120*220</t>
  </si>
  <si>
    <t>1290*120*140</t>
  </si>
  <si>
    <t>1550*120*140</t>
  </si>
  <si>
    <t>1680*120*140</t>
  </si>
  <si>
    <t>1940*120*140</t>
  </si>
  <si>
    <t>2200*120*140</t>
  </si>
  <si>
    <t>2460*120*140</t>
  </si>
  <si>
    <t>2590*120*140</t>
  </si>
  <si>
    <t>2850*120*140</t>
  </si>
  <si>
    <t>1550*120*220</t>
  </si>
  <si>
    <t>1290*120*220</t>
  </si>
  <si>
    <t>2460*120*220</t>
  </si>
  <si>
    <t>2720*120*220</t>
  </si>
  <si>
    <t>2980*120*220</t>
  </si>
  <si>
    <t>3370*120*220</t>
  </si>
  <si>
    <t>2980*120*290</t>
  </si>
  <si>
    <t>2460*250*220</t>
  </si>
  <si>
    <t>2720*250*220</t>
  </si>
  <si>
    <t>2980*250*220</t>
  </si>
  <si>
    <t>2070*250*220</t>
  </si>
  <si>
    <t>3250*300*300</t>
  </si>
  <si>
    <t>4250*300*300</t>
  </si>
  <si>
    <t>5250*300*300</t>
  </si>
  <si>
    <t>6250*300*300</t>
  </si>
  <si>
    <t>7250*300*300</t>
  </si>
  <si>
    <t>8250*300*300</t>
  </si>
  <si>
    <t>9250*300*300</t>
  </si>
  <si>
    <t>10250*300*300</t>
  </si>
  <si>
    <t>11250*300*300</t>
  </si>
  <si>
    <t>12250*300*300</t>
  </si>
  <si>
    <t>8000*350*350</t>
  </si>
  <si>
    <t>10000*350*350</t>
  </si>
  <si>
    <t>1200*1600*600</t>
  </si>
  <si>
    <t>1350*1400*600</t>
  </si>
  <si>
    <t>2400*1760*1000</t>
  </si>
  <si>
    <t>2000*1570*900</t>
  </si>
  <si>
    <t>1500*1100*550</t>
  </si>
  <si>
    <t>1000*700*300</t>
  </si>
  <si>
    <t>2780*300*120</t>
  </si>
  <si>
    <t>3180*400*120</t>
  </si>
  <si>
    <t>3580*400*120</t>
  </si>
  <si>
    <t>5980*500*200</t>
  </si>
  <si>
    <t>Марка  бетона</t>
  </si>
  <si>
    <t>150/200</t>
  </si>
  <si>
    <t>ФБС  8.4.6-т</t>
  </si>
  <si>
    <t>ФБС  8.6.6-т</t>
  </si>
  <si>
    <t>ФБС  9.3.6-т</t>
  </si>
  <si>
    <t>ФБС  9.4.6-т</t>
  </si>
  <si>
    <t>ФБС  9.5.6-т</t>
  </si>
  <si>
    <t>ФБС 9.6.6-т</t>
  </si>
  <si>
    <t>ФБС 12.4.3-т</t>
  </si>
  <si>
    <t>ФБС 12.5.3-т</t>
  </si>
  <si>
    <t>ФБС 12.6.3-т</t>
  </si>
  <si>
    <t>ФБС 12-3-6-т</t>
  </si>
  <si>
    <t>ФБС 12.4.6-т</t>
  </si>
  <si>
    <t>ФБС 12.5.6-т</t>
  </si>
  <si>
    <t>ФБС 12.6.6-т</t>
  </si>
  <si>
    <t>ФБС 24.3.6-т</t>
  </si>
  <si>
    <t>ФБС 24.4.6-т</t>
  </si>
  <si>
    <t>ФБС 24.5.6-т</t>
  </si>
  <si>
    <t>ФБС 24.6.6-т</t>
  </si>
  <si>
    <t>БУ  300.30.32</t>
  </si>
  <si>
    <t>БУ  100.30.32</t>
  </si>
  <si>
    <t xml:space="preserve">2 ПК 34.12-8 та  </t>
  </si>
  <si>
    <t xml:space="preserve">2 ПК 34.15-8 та     </t>
  </si>
  <si>
    <t>2 ПК 32.12-8 та</t>
  </si>
  <si>
    <t>2 ПК 32.15-8 та</t>
  </si>
  <si>
    <t>2 ПК 32.10-8 та</t>
  </si>
  <si>
    <t xml:space="preserve">2 ПК 31.12-8 та     </t>
  </si>
  <si>
    <t>2 ПК 30.12-8 та</t>
  </si>
  <si>
    <t>2 ПК 30.15-8 та</t>
  </si>
  <si>
    <t>2 ПК 30.10-8 та</t>
  </si>
  <si>
    <t>2 ПК 27.10-8 та</t>
  </si>
  <si>
    <t>2 ПК 27.12-8 та</t>
  </si>
  <si>
    <t>2 ПК 27.15-8 та</t>
  </si>
  <si>
    <t>2 ПК 24.12-8 та</t>
  </si>
  <si>
    <t>2 ПК 24.15-8 та</t>
  </si>
  <si>
    <t>2 ПК 24.10-8 та</t>
  </si>
  <si>
    <t>2 ПК 21.15-8 та</t>
  </si>
  <si>
    <t>2 ПК 21.12-8 та</t>
  </si>
  <si>
    <t>2 ПК 20.15-8 та</t>
  </si>
  <si>
    <t>2 ПК 20.12-8 та</t>
  </si>
  <si>
    <t>2 ПК 63.10-8АIIIв</t>
  </si>
  <si>
    <t xml:space="preserve">2 ПК 59.10-8 та    </t>
  </si>
  <si>
    <t>2 ПК 59.12-8 та</t>
  </si>
  <si>
    <t>2 ПК 59.15-8 та</t>
  </si>
  <si>
    <t xml:space="preserve">2 ПК 58.10-8 та     </t>
  </si>
  <si>
    <t>2 ПК 58.12-8 та</t>
  </si>
  <si>
    <t>2 ПК 58.15-8 та</t>
  </si>
  <si>
    <t>2 ПК 57.12-8 та</t>
  </si>
  <si>
    <t>2 ПК 57.15-8 та</t>
  </si>
  <si>
    <t>2 ПК 57.10-8 та</t>
  </si>
  <si>
    <t xml:space="preserve">2 ПК 56.10-8 та      </t>
  </si>
  <si>
    <t>2 ПК 56.12-8 та</t>
  </si>
  <si>
    <t>2 ПК 56.15-8 та</t>
  </si>
  <si>
    <t>2 ПК 54.12-8 та</t>
  </si>
  <si>
    <t>2 ПК 54.15-8 та</t>
  </si>
  <si>
    <t>2 ПК 54.10-8 та</t>
  </si>
  <si>
    <t>2 ПК 51.12-8 та</t>
  </si>
  <si>
    <t>2 ПК 51.15-8 та</t>
  </si>
  <si>
    <t>2 ПК 51.10-8 та</t>
  </si>
  <si>
    <t>2 ПК 48.12-8 та</t>
  </si>
  <si>
    <t>2 ПК 48.15-8 та</t>
  </si>
  <si>
    <t>2 ПК 48.10-8 та</t>
  </si>
  <si>
    <t>2 ПК 47.12-8 та</t>
  </si>
  <si>
    <t>2 ПК 47.15-8 та</t>
  </si>
  <si>
    <t xml:space="preserve">2 ПК 45.10-8 та       </t>
  </si>
  <si>
    <t>2 ПК 45.12-8 та</t>
  </si>
  <si>
    <t>2 ПК 45.15-8 та</t>
  </si>
  <si>
    <t>2 ПК 44.12-8 та</t>
  </si>
  <si>
    <t>2 ПК 44.15-8 та</t>
  </si>
  <si>
    <t>2 ПК 43.12-8 та</t>
  </si>
  <si>
    <t>2 ПК 43.15-8 та</t>
  </si>
  <si>
    <t>2 ПК 42.10-8 та</t>
  </si>
  <si>
    <t>2 ПК 42.12-8 та</t>
  </si>
  <si>
    <t>2 ПК 42.15-8 та</t>
  </si>
  <si>
    <t xml:space="preserve">2 ПК 40.12-8 та     </t>
  </si>
  <si>
    <t>2 ПК 39.15-8 та</t>
  </si>
  <si>
    <t>2 ПК 39.12-8 та</t>
  </si>
  <si>
    <t xml:space="preserve">2 ПК 39.10-8 та     </t>
  </si>
  <si>
    <t xml:space="preserve">2 ПК 38.12-8 та    </t>
  </si>
  <si>
    <t xml:space="preserve">2 ПК 38.15-8 та   </t>
  </si>
  <si>
    <t>2 ПК 36.10-8 та</t>
  </si>
  <si>
    <t>2 ПК 36.12-8 та</t>
  </si>
  <si>
    <t>2 ПК 36.15-8 та</t>
  </si>
  <si>
    <t>ПО  6ва</t>
  </si>
  <si>
    <t>2 ПБ 10-1-п</t>
  </si>
  <si>
    <t>2 ПБ 13-1-п</t>
  </si>
  <si>
    <t>2 ПБ 16-2-п</t>
  </si>
  <si>
    <t>2 ПБ 17-2-п</t>
  </si>
  <si>
    <t>2 ПБ 19-3-п</t>
  </si>
  <si>
    <t>2 ПБ 22-3-п</t>
  </si>
  <si>
    <t>2 ПБ 25-3-п</t>
  </si>
  <si>
    <t>2 ПБ 26-4-п</t>
  </si>
  <si>
    <t>2 ПБ 29-4-п</t>
  </si>
  <si>
    <t>3 ПБ 13-37-п</t>
  </si>
  <si>
    <t>3 ПБ 16-37-п</t>
  </si>
  <si>
    <t>3 ПБ 21-8-п</t>
  </si>
  <si>
    <t>3 ПБ 25-8-п</t>
  </si>
  <si>
    <t>3 ПБ 27-8-п</t>
  </si>
  <si>
    <t>3 ПБ 30-8-п</t>
  </si>
  <si>
    <t>3 ПБ 34-4-п</t>
  </si>
  <si>
    <t>4 ПБ 30-4-п</t>
  </si>
  <si>
    <t>5 ПБ 21-27-п</t>
  </si>
  <si>
    <t>5 ПБ 25-37-п</t>
  </si>
  <si>
    <t>5 ПБ 27-37-п</t>
  </si>
  <si>
    <t>5 ПБ 30-37-п</t>
  </si>
  <si>
    <t>2 ПК 63.12-8АIIIв</t>
  </si>
  <si>
    <t>2 ПК 63.15-8АIIIв</t>
  </si>
  <si>
    <t>2 ПК 60.10-8АIIIв</t>
  </si>
  <si>
    <t>2 ПК 60.12-8АIIIв</t>
  </si>
  <si>
    <t>2 ПК 60.15-8АIIIв</t>
  </si>
  <si>
    <t>2 ПК 47.10-8 та</t>
  </si>
  <si>
    <t>2 ПК 46.10-8 та</t>
  </si>
  <si>
    <t>2 ПК 46.12-8 та</t>
  </si>
  <si>
    <t>2 ПК 46.15-8 та</t>
  </si>
  <si>
    <t>2 ПК 44.10-8 та</t>
  </si>
  <si>
    <t>2 ПК 43.10-8 та</t>
  </si>
  <si>
    <t>2 ПК 41.10-8 та</t>
  </si>
  <si>
    <t>2 ПК 41.12-8 та</t>
  </si>
  <si>
    <t>2 ПК 41.15-8 та</t>
  </si>
  <si>
    <t xml:space="preserve">2 ПК 40.15-8 та     </t>
  </si>
  <si>
    <t xml:space="preserve">2 ПК 38.10-8 та    </t>
  </si>
  <si>
    <t xml:space="preserve">2 ПК 34.10-8 та  </t>
  </si>
  <si>
    <t>2 ПК 28.10-8 та</t>
  </si>
  <si>
    <t>2 ПК 28.12-8 та</t>
  </si>
  <si>
    <t>2 ПК 28.15-8 та</t>
  </si>
  <si>
    <t>2 ПК 20.10-8 та</t>
  </si>
  <si>
    <t xml:space="preserve">2 ПК 40.10-8 та     </t>
  </si>
  <si>
    <t>2970*1160*530</t>
  </si>
  <si>
    <t>С  40.30-3</t>
  </si>
  <si>
    <t>с  рельсом  Р  75</t>
  </si>
  <si>
    <t>1200*780*300</t>
  </si>
  <si>
    <t>1840*1370*900</t>
  </si>
  <si>
    <t>дог</t>
  </si>
  <si>
    <t>дог.</t>
  </si>
  <si>
    <t>ООО "КСМК"</t>
  </si>
  <si>
    <t xml:space="preserve">                      Предприятие г. Екатеринбурга</t>
  </si>
  <si>
    <t>Блок бетонный    ГОСТ 13579-78</t>
  </si>
  <si>
    <t>Лотки серия 3.006-1-2/82</t>
  </si>
  <si>
    <t>Плиты теплостей серия  3.006-1-2/52</t>
  </si>
  <si>
    <t>Фунтдаменты ленточные ГОСТ 13580-85</t>
  </si>
  <si>
    <t>Камни бортовые ГОСТ  6665-72, 6665-91</t>
  </si>
  <si>
    <t>Подкрановые плиты рельсов (6230*1200*300)</t>
  </si>
  <si>
    <t>Элементы забора 3.017-1 В1</t>
  </si>
  <si>
    <t>Дорожная плита серия 3.503.1-91,В.1</t>
  </si>
  <si>
    <t>Прогоны серия 1.225-2  В.5</t>
  </si>
  <si>
    <t xml:space="preserve">Утяжелители проект 999 Б </t>
  </si>
  <si>
    <t>Сваи энергетические серия 3.407-115</t>
  </si>
  <si>
    <t>Сваи забивные серия 1.011-1-10  В.1</t>
  </si>
  <si>
    <t>Перемычки серия 1.038.1-1</t>
  </si>
  <si>
    <t>с  рельсом  Р  65</t>
  </si>
  <si>
    <t>Утяжелители бетонные кольцевые проект № 994 согласно ТУ 102-264-81 (штуки)</t>
  </si>
  <si>
    <t>Утяжелители бетонные охватывающие проект № 999 согласно ТУ 51-04-97 (штуки)</t>
  </si>
  <si>
    <t>1120*1500*900</t>
  </si>
  <si>
    <t>1030*1500*900</t>
  </si>
  <si>
    <t>750*1300*900</t>
  </si>
  <si>
    <t>690*1100*900</t>
  </si>
  <si>
    <t>550*800*900</t>
  </si>
  <si>
    <r>
      <t>2УТК-1420-24-2</t>
    </r>
    <r>
      <rPr>
        <sz val="9"/>
        <rFont val="Times New Roman"/>
        <family val="1"/>
      </rPr>
      <t>(комп-т)</t>
    </r>
  </si>
  <si>
    <r>
      <t>2УТК-1420-24-1</t>
    </r>
    <r>
      <rPr>
        <sz val="9"/>
        <rFont val="Times New Roman"/>
        <family val="1"/>
      </rPr>
      <t>(комп-т</t>
    </r>
    <r>
      <rPr>
        <sz val="13"/>
        <rFont val="Times New Roman"/>
        <family val="1"/>
      </rPr>
      <t>)</t>
    </r>
  </si>
  <si>
    <r>
      <t>2УТК-1220-24-2</t>
    </r>
    <r>
      <rPr>
        <sz val="9"/>
        <rFont val="Times New Roman"/>
        <family val="1"/>
      </rPr>
      <t>(комп-т)</t>
    </r>
  </si>
  <si>
    <r>
      <t>2УТК-1220-24-1</t>
    </r>
    <r>
      <rPr>
        <sz val="9"/>
        <rFont val="Times New Roman"/>
        <family val="1"/>
      </rPr>
      <t>(комп-т)</t>
    </r>
  </si>
  <si>
    <r>
      <t>2УТК-1020-24-2</t>
    </r>
    <r>
      <rPr>
        <sz val="9"/>
        <rFont val="Times New Roman"/>
        <family val="1"/>
      </rPr>
      <t>(комп-т)</t>
    </r>
  </si>
  <si>
    <r>
      <t>2УТК-1020-24-1</t>
    </r>
    <r>
      <rPr>
        <sz val="9"/>
        <rFont val="Times New Roman"/>
        <family val="1"/>
      </rPr>
      <t>(комп-т)</t>
    </r>
  </si>
  <si>
    <r>
      <t>2УТК-820-24</t>
    </r>
    <r>
      <rPr>
        <sz val="9"/>
        <rFont val="Times New Roman"/>
        <family val="1"/>
      </rPr>
      <t>(комп-т)</t>
    </r>
  </si>
  <si>
    <r>
      <t>2УТК-720-24</t>
    </r>
    <r>
      <rPr>
        <sz val="9"/>
        <rFont val="Times New Roman"/>
        <family val="1"/>
      </rPr>
      <t xml:space="preserve">(комп-т) </t>
    </r>
  </si>
  <si>
    <r>
      <t>2УТК-530-12</t>
    </r>
    <r>
      <rPr>
        <sz val="9"/>
        <rFont val="Times New Roman"/>
        <family val="1"/>
      </rPr>
      <t>(комп-т)</t>
    </r>
    <r>
      <rPr>
        <sz val="13"/>
        <rFont val="Arial Cyr"/>
        <family val="2"/>
      </rPr>
      <t xml:space="preserve"> </t>
    </r>
  </si>
  <si>
    <r>
      <t>2УТК-426-12</t>
    </r>
    <r>
      <rPr>
        <sz val="9"/>
        <rFont val="Times New Roman"/>
        <family val="1"/>
      </rPr>
      <t>(комп-т)</t>
    </r>
    <r>
      <rPr>
        <sz val="13"/>
        <rFont val="Arial Cyr"/>
        <family val="2"/>
      </rPr>
      <t xml:space="preserve"> </t>
    </r>
  </si>
  <si>
    <r>
      <t>2УТК-377-12</t>
    </r>
    <r>
      <rPr>
        <sz val="9"/>
        <rFont val="Times New Roman"/>
        <family val="1"/>
      </rPr>
      <t xml:space="preserve">(комп-т) </t>
    </r>
  </si>
  <si>
    <r>
      <t>2УТК-325-12</t>
    </r>
    <r>
      <rPr>
        <sz val="9"/>
        <rFont val="Times New Roman"/>
        <family val="1"/>
      </rPr>
      <t xml:space="preserve">(комп-т) </t>
    </r>
  </si>
  <si>
    <r>
      <t xml:space="preserve">  УБОм 1420-2,3-12,5т</t>
    </r>
    <r>
      <rPr>
        <sz val="9"/>
        <rFont val="Times New Roman"/>
        <family val="1"/>
      </rPr>
      <t>(комп-т)</t>
    </r>
  </si>
  <si>
    <r>
      <t xml:space="preserve">  УБОм 1220-2,3-12,5т</t>
    </r>
    <r>
      <rPr>
        <sz val="9"/>
        <rFont val="Times New Roman"/>
        <family val="1"/>
      </rPr>
      <t>(комп-т)</t>
    </r>
  </si>
  <si>
    <r>
      <t xml:space="preserve">  УБОм 1020-2,3-12,5т</t>
    </r>
    <r>
      <rPr>
        <sz val="9"/>
        <rFont val="Times New Roman"/>
        <family val="1"/>
      </rPr>
      <t>(комп-т)</t>
    </r>
  </si>
  <si>
    <r>
      <t xml:space="preserve">  УБОм   820-2,3-12,5т</t>
    </r>
    <r>
      <rPr>
        <sz val="9"/>
        <rFont val="Times New Roman"/>
        <family val="1"/>
      </rPr>
      <t>(комп-т)</t>
    </r>
  </si>
  <si>
    <r>
      <t xml:space="preserve">  УБОм   720-2,3-12,5т</t>
    </r>
    <r>
      <rPr>
        <sz val="9"/>
        <rFont val="Times New Roman"/>
        <family val="1"/>
      </rPr>
      <t>(комп-т)</t>
    </r>
  </si>
  <si>
    <r>
      <t xml:space="preserve">  УБОм   530-2,3-12,5т</t>
    </r>
    <r>
      <rPr>
        <sz val="9"/>
        <rFont val="Times New Roman"/>
        <family val="1"/>
      </rPr>
      <t>(комп-т)</t>
    </r>
  </si>
  <si>
    <t>2400*2090*1015</t>
  </si>
  <si>
    <t>2400*1940*940</t>
  </si>
  <si>
    <t>2400*1800*870</t>
  </si>
  <si>
    <t>2400*1710*825</t>
  </si>
  <si>
    <t>2400*1510*725</t>
  </si>
  <si>
    <t>2400*1440*690</t>
  </si>
  <si>
    <t>2400*1280*610</t>
  </si>
  <si>
    <t>2400*1170*555</t>
  </si>
  <si>
    <t>1200*880*425</t>
  </si>
  <si>
    <t>1200*770*370</t>
  </si>
  <si>
    <t>1200*720*345</t>
  </si>
  <si>
    <t>1200*670*320</t>
  </si>
  <si>
    <t>1200*600*1600</t>
  </si>
  <si>
    <t>1350*600*1400</t>
  </si>
  <si>
    <t>1500*550*1100</t>
  </si>
  <si>
    <t>1000*400*700</t>
  </si>
  <si>
    <t>Утяжелители бетонные охватывающие проект Сургуттрубопроводстрой</t>
  </si>
  <si>
    <r>
      <t xml:space="preserve">  УБП-0,4</t>
    </r>
    <r>
      <rPr>
        <sz val="9"/>
        <rFont val="Times New Roman"/>
        <family val="1"/>
      </rPr>
      <t>(комп-т)</t>
    </r>
  </si>
  <si>
    <r>
      <t xml:space="preserve">  УБП-0,5</t>
    </r>
    <r>
      <rPr>
        <sz val="9"/>
        <rFont val="Times New Roman"/>
        <family val="1"/>
      </rPr>
      <t>(комп-т)</t>
    </r>
  </si>
  <si>
    <r>
      <t xml:space="preserve">  УБП-0,7</t>
    </r>
    <r>
      <rPr>
        <sz val="9"/>
        <rFont val="Times New Roman"/>
        <family val="1"/>
      </rPr>
      <t>(комп-т)</t>
    </r>
  </si>
  <si>
    <r>
      <t xml:space="preserve">  УБП-0,3</t>
    </r>
    <r>
      <rPr>
        <sz val="9"/>
        <rFont val="Times New Roman"/>
        <family val="1"/>
      </rPr>
      <t>(комп-т)</t>
    </r>
  </si>
  <si>
    <t>1500*400*420</t>
  </si>
  <si>
    <t>1590*1220*600</t>
  </si>
  <si>
    <t>1520*260*350</t>
  </si>
  <si>
    <t>1600*260*250</t>
  </si>
  <si>
    <t xml:space="preserve">  2(1)П30-15-10</t>
  </si>
  <si>
    <t xml:space="preserve">  2(1)П18-18-10(30)</t>
  </si>
  <si>
    <t xml:space="preserve">  2(1)П18-15-10(30)</t>
  </si>
  <si>
    <t xml:space="preserve">  ПД   20.15-6</t>
  </si>
  <si>
    <t xml:space="preserve">  ПДС 20.15-6</t>
  </si>
  <si>
    <t xml:space="preserve">  ПД   20.15-17</t>
  </si>
  <si>
    <t xml:space="preserve">  ПДС 20.15-17</t>
  </si>
  <si>
    <t xml:space="preserve">  ПД   20.15-25</t>
  </si>
  <si>
    <t xml:space="preserve">  ПДС 20.15-25</t>
  </si>
  <si>
    <t xml:space="preserve">  ПД 2-6</t>
  </si>
  <si>
    <t xml:space="preserve">  ПД 2-9,5</t>
  </si>
  <si>
    <t>3000*1750*170</t>
  </si>
  <si>
    <t>3000*1500*170</t>
  </si>
  <si>
    <t>1750*1750*160</t>
  </si>
  <si>
    <t>1750*1500*160</t>
  </si>
  <si>
    <t>1990*1490*170</t>
  </si>
  <si>
    <t>1990*1490*210</t>
  </si>
  <si>
    <t>2980*1480*180</t>
  </si>
  <si>
    <t>2980*1480*180 </t>
  </si>
  <si>
    <t>350/400</t>
  </si>
  <si>
    <t>1,525 </t>
  </si>
  <si>
    <t>П     6 ва (2,2*4)</t>
  </si>
  <si>
    <t xml:space="preserve">  ПП - 60р               </t>
  </si>
  <si>
    <t xml:space="preserve">  ПП - 60р </t>
  </si>
  <si>
    <t xml:space="preserve">      </t>
  </si>
  <si>
    <t>Стойки ЛЭП</t>
  </si>
  <si>
    <t>9500*165*240</t>
  </si>
  <si>
    <t>10500*205*280</t>
  </si>
  <si>
    <t>11000*185*280</t>
  </si>
  <si>
    <t>13000*235*310</t>
  </si>
  <si>
    <t>16400*380*370/390</t>
  </si>
  <si>
    <t>6000*350*350</t>
  </si>
  <si>
    <t>12000*350*350</t>
  </si>
  <si>
    <t xml:space="preserve">  С35-1-6Нр</t>
  </si>
  <si>
    <t xml:space="preserve">  С35-1-12Нр</t>
  </si>
  <si>
    <t xml:space="preserve">  С35-1-8нр</t>
  </si>
  <si>
    <t xml:space="preserve">  С35-1-10нр</t>
  </si>
  <si>
    <t>Колодцы</t>
  </si>
  <si>
    <t>1160*700*150</t>
  </si>
  <si>
    <t>2000*100*890</t>
  </si>
  <si>
    <t xml:space="preserve">  СВ9,5-3</t>
  </si>
  <si>
    <t xml:space="preserve">  СВ9,5-2</t>
  </si>
  <si>
    <t xml:space="preserve">  СВ105-3,6</t>
  </si>
  <si>
    <t xml:space="preserve">  СВ110-3,5</t>
  </si>
  <si>
    <t xml:space="preserve">  СВ105-5</t>
  </si>
  <si>
    <t xml:space="preserve">  СВ110-5</t>
  </si>
  <si>
    <t xml:space="preserve">  СНВ7-13</t>
  </si>
  <si>
    <t xml:space="preserve">  СВ164-12</t>
  </si>
  <si>
    <t xml:space="preserve">  СВ164-20</t>
  </si>
  <si>
    <t xml:space="preserve">  КС7-9</t>
  </si>
  <si>
    <t xml:space="preserve">  КС10-9</t>
  </si>
  <si>
    <t xml:space="preserve">  КС15-9</t>
  </si>
  <si>
    <t xml:space="preserve">  КС20-9</t>
  </si>
  <si>
    <t xml:space="preserve">  1ПП15-2</t>
  </si>
  <si>
    <t xml:space="preserve">  1ПП20-2</t>
  </si>
  <si>
    <t xml:space="preserve">   КО6</t>
  </si>
  <si>
    <t>700*70*890</t>
  </si>
  <si>
    <t>1000*80*890</t>
  </si>
  <si>
    <t>1500*90*890</t>
  </si>
  <si>
    <t>1680*700*150</t>
  </si>
  <si>
    <t>2200*700*160</t>
  </si>
  <si>
    <t>580*130*70</t>
  </si>
  <si>
    <t>500*500*50</t>
  </si>
  <si>
    <t>500*500*80</t>
  </si>
  <si>
    <t>750*750*80</t>
  </si>
  <si>
    <t xml:space="preserve">  6К5</t>
  </si>
  <si>
    <t xml:space="preserve">  6К8</t>
  </si>
  <si>
    <t xml:space="preserve">  7К8</t>
  </si>
  <si>
    <t xml:space="preserve">  Мозаика различная</t>
  </si>
  <si>
    <t xml:space="preserve">  ПДН Ат</t>
  </si>
  <si>
    <t>У предприятия есть возможность изготовления изделий согласно Ваших чертежей!</t>
  </si>
  <si>
    <t>УБК м –  820-9 (шт.)</t>
  </si>
  <si>
    <t>УБК м –  720-9 (шт.)</t>
  </si>
  <si>
    <t>УБК м –  529-9 (шт.)</t>
  </si>
  <si>
    <t>УБК м –  426-9 (шт.)</t>
  </si>
  <si>
    <t>УБК м –  325-9 (шт.)</t>
  </si>
  <si>
    <t>E-MAIL: sbyt@ksmk66.ru</t>
  </si>
  <si>
    <r>
      <t>УБО–1420</t>
    </r>
    <r>
      <rPr>
        <sz val="12"/>
        <color indexed="8"/>
        <rFont val="Times New Roman"/>
        <family val="1"/>
      </rPr>
      <t>–2,3т (комп-т)</t>
    </r>
  </si>
  <si>
    <r>
      <t>УБО–1220</t>
    </r>
    <r>
      <rPr>
        <sz val="12"/>
        <color indexed="8"/>
        <rFont val="Times New Roman"/>
        <family val="1"/>
      </rPr>
      <t>–2,3т (комп-т)</t>
    </r>
  </si>
  <si>
    <r>
      <t>УБО–1020</t>
    </r>
    <r>
      <rPr>
        <sz val="12"/>
        <color indexed="8"/>
        <rFont val="Times New Roman"/>
        <family val="1"/>
      </rPr>
      <t>–2,3т (комп-т)</t>
    </r>
  </si>
  <si>
    <r>
      <t xml:space="preserve">УБО– 530 </t>
    </r>
    <r>
      <rPr>
        <sz val="12"/>
        <color indexed="8"/>
        <rFont val="Times New Roman"/>
        <family val="1"/>
      </rPr>
      <t>–2,3т (комп-т)</t>
    </r>
  </si>
  <si>
    <r>
      <t>УБК м –1420-</t>
    </r>
    <r>
      <rPr>
        <sz val="12"/>
        <color indexed="8"/>
        <rFont val="Times New Roman"/>
        <family val="1"/>
      </rPr>
      <t xml:space="preserve">10 </t>
    </r>
    <r>
      <rPr>
        <sz val="13"/>
        <color indexed="8"/>
        <rFont val="Times New Roman"/>
        <family val="1"/>
      </rPr>
      <t>(шт.)</t>
    </r>
  </si>
  <si>
    <r>
      <t>УБК м –1220</t>
    </r>
    <r>
      <rPr>
        <sz val="12"/>
        <color indexed="8"/>
        <rFont val="Times New Roman"/>
        <family val="1"/>
      </rPr>
      <t xml:space="preserve">–9 </t>
    </r>
    <r>
      <rPr>
        <sz val="13"/>
        <color indexed="8"/>
        <rFont val="Times New Roman"/>
        <family val="1"/>
      </rPr>
      <t>(шт.)</t>
    </r>
  </si>
  <si>
    <r>
      <t>УБК м –1020</t>
    </r>
    <r>
      <rPr>
        <sz val="12"/>
        <color indexed="8"/>
        <rFont val="Times New Roman"/>
        <family val="1"/>
      </rPr>
      <t xml:space="preserve">–9 </t>
    </r>
    <r>
      <rPr>
        <sz val="13"/>
        <color indexed="8"/>
        <rFont val="Times New Roman"/>
        <family val="1"/>
      </rPr>
      <t>(шт.)</t>
    </r>
  </si>
  <si>
    <t xml:space="preserve">   Л 4 –15</t>
  </si>
  <si>
    <t xml:space="preserve">   Л 1 - 8</t>
  </si>
  <si>
    <t xml:space="preserve">   Л 1 - 15</t>
  </si>
  <si>
    <t xml:space="preserve">   Л 2 - 8</t>
  </si>
  <si>
    <t xml:space="preserve">   Л 2 - 15</t>
  </si>
  <si>
    <t xml:space="preserve">   Л 3 - 8</t>
  </si>
  <si>
    <t xml:space="preserve">   Л 3 - 15</t>
  </si>
  <si>
    <t xml:space="preserve">   Л 6 – 8</t>
  </si>
  <si>
    <t xml:space="preserve">   Л 4  - 8</t>
  </si>
  <si>
    <t xml:space="preserve">   Л 6 - 15</t>
  </si>
  <si>
    <t xml:space="preserve">   Л 5 –8</t>
  </si>
  <si>
    <t xml:space="preserve">   Л 5 –15</t>
  </si>
  <si>
    <t>2970*780*680</t>
  </si>
  <si>
    <t xml:space="preserve">   Л 11 - 8</t>
  </si>
  <si>
    <t xml:space="preserve">   Л 14 - 8</t>
  </si>
  <si>
    <t xml:space="preserve">   Л 15 - 8</t>
  </si>
  <si>
    <t>2970*420*360</t>
  </si>
  <si>
    <t>2970*570*360</t>
  </si>
  <si>
    <t>2970*780*380</t>
  </si>
  <si>
    <t>2990*780*70</t>
  </si>
  <si>
    <t>2990*780*120</t>
  </si>
  <si>
    <t>2990*1160*100</t>
  </si>
  <si>
    <t>2990*1480*100</t>
  </si>
  <si>
    <t>2990*1840*120</t>
  </si>
  <si>
    <t xml:space="preserve">   П5-5а</t>
  </si>
  <si>
    <t xml:space="preserve">   П5-8 (а,б)</t>
  </si>
  <si>
    <t xml:space="preserve">   П6-15 (а,б)</t>
  </si>
  <si>
    <t xml:space="preserve">   П8-8, П8-11</t>
  </si>
  <si>
    <t xml:space="preserve">   П11-8</t>
  </si>
  <si>
    <t xml:space="preserve">   П15-8</t>
  </si>
  <si>
    <t xml:space="preserve">   Лотки больших размеров готовы рассмотреть согласно Вашей  письменной заявке</t>
  </si>
  <si>
    <t xml:space="preserve">   Плиты меньших размеров готовы рассмотреть согласно Вашей  письменной заявке</t>
  </si>
  <si>
    <t xml:space="preserve">   Плиты больших размеров готовы рассмотреть согласно Вашей  письменной заявке</t>
  </si>
  <si>
    <t>БР 100.30.18</t>
  </si>
  <si>
    <t>БР 300.30.18</t>
  </si>
  <si>
    <t>Плиты перекрытий серия 1.141-1 в.60 ПК, ПБ (безопалубочные)</t>
  </si>
  <si>
    <t>БУ 100.30.29</t>
  </si>
  <si>
    <t>БУ 300.30.29</t>
  </si>
  <si>
    <t>БК 100.15-12 (радиус)</t>
  </si>
  <si>
    <t>1000*390*425</t>
  </si>
  <si>
    <t>1000*390*525</t>
  </si>
  <si>
    <t>1000*490*750</t>
  </si>
  <si>
    <t>1000*490*970</t>
  </si>
  <si>
    <t>Лотки междушпальные инв. №984</t>
  </si>
  <si>
    <t>1500*700*750</t>
  </si>
  <si>
    <t>1500*700*850</t>
  </si>
  <si>
    <t>1500*700*1350</t>
  </si>
  <si>
    <t>Лотки межпутные инв. №984</t>
  </si>
  <si>
    <t>1500*700*1600</t>
  </si>
  <si>
    <t xml:space="preserve">  Лотки ТИП III Н-0.35</t>
  </si>
  <si>
    <t xml:space="preserve">  Лотки ТИП III Н-0.45</t>
  </si>
  <si>
    <t xml:space="preserve">  Лотки ТИП III Н-0.65</t>
  </si>
  <si>
    <t xml:space="preserve">  Лотки ТИП III Н-0.85</t>
  </si>
  <si>
    <t xml:space="preserve">  Лотки ТИП II Н-0.65</t>
  </si>
  <si>
    <t xml:space="preserve">  Лотки ТИП II Н-0.75</t>
  </si>
  <si>
    <t xml:space="preserve">  Лотки ТИП II Н-1.25</t>
  </si>
  <si>
    <t xml:space="preserve">  Лотки ТИП II Н-1.50</t>
  </si>
  <si>
    <t xml:space="preserve">  2(1)П30-18-30(10)</t>
  </si>
  <si>
    <t>ПО-2</t>
  </si>
  <si>
    <t>ФО-2</t>
  </si>
  <si>
    <t>2500*3000*180</t>
  </si>
  <si>
    <t>750*950*550</t>
  </si>
  <si>
    <t xml:space="preserve">  1ПП10-2 (КЦП1-10-2)</t>
  </si>
  <si>
    <t>3250*180*220</t>
  </si>
  <si>
    <t>4250*180*220</t>
  </si>
  <si>
    <t xml:space="preserve"> ПТ43-2</t>
  </si>
  <si>
    <t xml:space="preserve"> ПТ33-2</t>
  </si>
  <si>
    <t>500*500*70</t>
  </si>
  <si>
    <t xml:space="preserve">  6К7</t>
  </si>
  <si>
    <t>Наименование и марка изделия</t>
  </si>
  <si>
    <t>Габаритные размеры, мм</t>
  </si>
  <si>
    <t>Масса, кг</t>
  </si>
  <si>
    <t>Цена с НДС, руб.</t>
  </si>
  <si>
    <t>длина</t>
  </si>
  <si>
    <t>ширина</t>
  </si>
  <si>
    <t>высота</t>
  </si>
  <si>
    <t>Унифицированные ЖБИ подстанций 35-500кВ</t>
  </si>
  <si>
    <t>серия 3.407.1-157</t>
  </si>
  <si>
    <t>Л 20.10</t>
  </si>
  <si>
    <t>Л 20.5</t>
  </si>
  <si>
    <t>П 10.5</t>
  </si>
  <si>
    <t>Б 5 (брусок)</t>
  </si>
  <si>
    <t>Б 10 (брусок)</t>
  </si>
  <si>
    <t>БДЛ 40.6</t>
  </si>
  <si>
    <t>серия 3.407-102</t>
  </si>
  <si>
    <t>УБК-1а</t>
  </si>
  <si>
    <t>УБК-2а</t>
  </si>
  <si>
    <t>УБК-5</t>
  </si>
  <si>
    <t>БК-11а</t>
  </si>
  <si>
    <t>БК-12а</t>
  </si>
  <si>
    <t>УБК-9а</t>
  </si>
  <si>
    <t>УСО-1а</t>
  </si>
  <si>
    <t>УСО-2а</t>
  </si>
  <si>
    <t>УСО-3а</t>
  </si>
  <si>
    <t>УСО-4а</t>
  </si>
  <si>
    <t>УСО-5а</t>
  </si>
  <si>
    <t>Унифицированные фундаментные конструкции ВЛ 35-500кВ</t>
  </si>
  <si>
    <t>серия 3.407-115</t>
  </si>
  <si>
    <t>Ф 5-4</t>
  </si>
  <si>
    <t>Ф 5-2</t>
  </si>
  <si>
    <t>Ф 4-4</t>
  </si>
  <si>
    <t>Ф 4-2</t>
  </si>
  <si>
    <t>Ф 3-2</t>
  </si>
  <si>
    <t>Ф 3-0</t>
  </si>
  <si>
    <t>Ф 2-2</t>
  </si>
  <si>
    <t>Ф 2-0</t>
  </si>
  <si>
    <t>Ф 2-А</t>
  </si>
  <si>
    <t>Ф 3-Ам</t>
  </si>
  <si>
    <t>Ф 4-Ам</t>
  </si>
  <si>
    <t>Ф 5-Ам</t>
  </si>
  <si>
    <t>Ф 6-Ам</t>
  </si>
  <si>
    <t>Ф 3-05</t>
  </si>
  <si>
    <t>АФ 5</t>
  </si>
  <si>
    <t>Р1-А</t>
  </si>
  <si>
    <t>АР-5</t>
  </si>
  <si>
    <t>АР-6</t>
  </si>
  <si>
    <t>АР-7</t>
  </si>
  <si>
    <t>АР-8</t>
  </si>
  <si>
    <t>серия 3.407.1-144</t>
  </si>
  <si>
    <t>Ф 1,5х1-2</t>
  </si>
  <si>
    <t>Ф 1,5х1,5-2</t>
  </si>
  <si>
    <t>Ф 1,5х2,2-2</t>
  </si>
  <si>
    <t>Ф 2х2,1-2</t>
  </si>
  <si>
    <t>Ф 2х2,8-2</t>
  </si>
  <si>
    <t>Ф 2х2,8-4</t>
  </si>
  <si>
    <t>Ф 2х3,5-4</t>
  </si>
  <si>
    <t>Ф 2х1,6-А</t>
  </si>
  <si>
    <t>Ф 2х2,3-А</t>
  </si>
  <si>
    <t>Ф 2х3,0-А</t>
  </si>
  <si>
    <t>Ф 2х3,6-А</t>
  </si>
  <si>
    <t>Ф 2х3,6-А5</t>
  </si>
  <si>
    <t>Ф 2х2,3-А-350</t>
  </si>
  <si>
    <t>Ф 2х3,0-А-350</t>
  </si>
  <si>
    <t>Ф 2х3,6-А-350</t>
  </si>
  <si>
    <t>Ф 2,7х3,5-4</t>
  </si>
  <si>
    <t>Ф 2,7х4,5-4</t>
  </si>
  <si>
    <t>Ф 2,7х3,5-А</t>
  </si>
  <si>
    <t>Ф 2,7х4,5-А</t>
  </si>
  <si>
    <t>Ф 2,7х3,5-А5</t>
  </si>
  <si>
    <t>Ф 2,7х4,5-А5</t>
  </si>
  <si>
    <t>Ф 2х2,3-А5</t>
  </si>
  <si>
    <t>По колоннам просим обращаться в отдел сбыта по т. (343)382-16-88, е-mail: sbyt@ksmk66.ru</t>
  </si>
  <si>
    <t>Колонны железобетонные выполняются на стендах, возможны различные серии под заказ, производство в г.Новоуральске</t>
  </si>
  <si>
    <t xml:space="preserve">  ПАГ14</t>
  </si>
  <si>
    <t xml:space="preserve">  ПАГ18</t>
  </si>
  <si>
    <t>2000*6000*180</t>
  </si>
  <si>
    <t>490х490х100</t>
  </si>
  <si>
    <t>1000х1000х160</t>
  </si>
  <si>
    <t xml:space="preserve">  П-1м (укрепления) сер.156</t>
  </si>
  <si>
    <t xml:space="preserve">  П-2м (укрепления) сер.156</t>
  </si>
  <si>
    <t xml:space="preserve">  П-2м (укрепления) сер.66</t>
  </si>
  <si>
    <t xml:space="preserve">  П-1м (укрепления) сер.66</t>
  </si>
  <si>
    <t>1050х690х80</t>
  </si>
  <si>
    <t>850х490х80</t>
  </si>
  <si>
    <t>Плитка тротуарная, укрепительная, блоки упора</t>
  </si>
  <si>
    <t>1500х400х500</t>
  </si>
  <si>
    <t>2000х400х500</t>
  </si>
  <si>
    <t xml:space="preserve">  У-1м</t>
  </si>
  <si>
    <t xml:space="preserve">  У-2м</t>
  </si>
  <si>
    <t xml:space="preserve">                       тел./факс  (343)382-16-88</t>
  </si>
  <si>
    <t xml:space="preserve">Прайс действителен с 01.03.2020г.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</si>
</sst>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_-* #,##0.00_р_._-;\-* #,##0.00_р_._-;_-* &quot;-&quot;_р_._-;_-@_-"/>
    <numFmt numFmtId="182" formatCode="0.000"/>
    <numFmt numFmtId="183" formatCode="0.0000"/>
    <numFmt numFmtId="184" formatCode="#,##0.0"/>
    <numFmt numFmtId="185" formatCode="_-* #,##0.0_р_._-;\-* #,##0.0_р_._-;_-* &quot;-&quot;??_р_._-;_-@_-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0.0"/>
    <numFmt numFmtId="193" formatCode="[$-F800]dddd\,\ mmmm\ dd\,\ yyyy"/>
  </numFmts>
  <fonts count="78">
    <font>
      <sz val="10"/>
      <name val="Arial Cyr"/>
      <family val="0"/>
    </font>
    <font>
      <b/>
      <sz val="12"/>
      <name val="Courier New"/>
      <family val="3"/>
    </font>
    <font>
      <b/>
      <sz val="13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3"/>
      <name val="Arial Cyr"/>
      <family val="2"/>
    </font>
    <font>
      <b/>
      <vertAlign val="superscript"/>
      <sz val="13"/>
      <name val="Arial Cyr"/>
      <family val="0"/>
    </font>
    <font>
      <b/>
      <sz val="15"/>
      <name val="Arial Cyr"/>
      <family val="2"/>
    </font>
    <font>
      <b/>
      <sz val="16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vertAlign val="superscript"/>
      <sz val="10"/>
      <name val="Arial Cyr"/>
      <family val="0"/>
    </font>
    <font>
      <i/>
      <sz val="78"/>
      <name val="Times New Roman"/>
      <family val="1"/>
    </font>
    <font>
      <b/>
      <sz val="12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9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63"/>
      <name val="Tahoma"/>
      <family val="2"/>
    </font>
    <font>
      <sz val="13"/>
      <color indexed="63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4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343434"/>
      <name val="Tahoma"/>
      <family val="2"/>
    </font>
    <font>
      <sz val="13"/>
      <color rgb="FF343434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9"/>
      <color theme="1"/>
      <name val="Arial Cyr"/>
      <family val="0"/>
    </font>
    <font>
      <b/>
      <sz val="4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2" fillId="0" borderId="0">
      <alignment/>
      <protection/>
    </xf>
    <xf numFmtId="0" fontId="65" fillId="0" borderId="0">
      <alignment/>
      <protection/>
    </xf>
    <xf numFmtId="0" fontId="6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32" borderId="0" xfId="0" applyFont="1" applyFill="1" applyBorder="1" applyAlignment="1">
      <alignment horizontal="left" vertical="justify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justify" inden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justify"/>
    </xf>
    <xf numFmtId="0" fontId="9" fillId="0" borderId="10" xfId="0" applyNumberFormat="1" applyFont="1" applyBorder="1" applyAlignment="1">
      <alignment horizontal="center" vertical="justify"/>
    </xf>
    <xf numFmtId="0" fontId="9" fillId="0" borderId="10" xfId="0" applyNumberFormat="1" applyFont="1" applyBorder="1" applyAlignment="1">
      <alignment horizontal="center" vertical="justify"/>
    </xf>
    <xf numFmtId="0" fontId="9" fillId="32" borderId="10" xfId="0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32" borderId="0" xfId="0" applyNumberFormat="1" applyFont="1" applyFill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0" xfId="44" applyNumberFormat="1" applyFont="1" applyBorder="1" applyAlignment="1">
      <alignment horizontal="center" vertical="justify"/>
    </xf>
    <xf numFmtId="1" fontId="9" fillId="0" borderId="0" xfId="0" applyNumberFormat="1" applyFont="1" applyBorder="1" applyAlignment="1">
      <alignment horizontal="center" vertical="justify"/>
    </xf>
    <xf numFmtId="0" fontId="9" fillId="32" borderId="0" xfId="0" applyFont="1" applyFill="1" applyBorder="1" applyAlignment="1">
      <alignment horizontal="left" vertical="justify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justify" inden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justify"/>
    </xf>
    <xf numFmtId="0" fontId="71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9" fillId="0" borderId="10" xfId="53" applyNumberFormat="1" applyFont="1" applyBorder="1" applyAlignment="1">
      <alignment horizontal="center" vertical="center"/>
      <protection/>
    </xf>
    <xf numFmtId="182" fontId="9" fillId="0" borderId="10" xfId="53" applyNumberFormat="1" applyFont="1" applyBorder="1" applyAlignment="1">
      <alignment horizontal="center" vertical="center"/>
      <protection/>
    </xf>
    <xf numFmtId="2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 indent="1"/>
    </xf>
    <xf numFmtId="0" fontId="9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 indent="1"/>
    </xf>
    <xf numFmtId="0" fontId="9" fillId="0" borderId="10" xfId="0" applyNumberFormat="1" applyFont="1" applyBorder="1" applyAlignment="1">
      <alignment horizontal="center" vertical="justify" wrapText="1"/>
    </xf>
    <xf numFmtId="18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justify"/>
    </xf>
    <xf numFmtId="0" fontId="9" fillId="32" borderId="1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9" fillId="0" borderId="10" xfId="44" applyNumberFormat="1" applyFont="1" applyBorder="1" applyAlignment="1">
      <alignment horizontal="center" vertical="justify"/>
    </xf>
    <xf numFmtId="0" fontId="9" fillId="32" borderId="10" xfId="0" applyFont="1" applyFill="1" applyBorder="1" applyAlignment="1">
      <alignment horizontal="left" vertical="justify" indent="1"/>
    </xf>
    <xf numFmtId="2" fontId="9" fillId="33" borderId="10" xfId="0" applyNumberFormat="1" applyFont="1" applyFill="1" applyBorder="1" applyAlignment="1">
      <alignment horizontal="center" vertical="justify"/>
    </xf>
    <xf numFmtId="0" fontId="9" fillId="0" borderId="10" xfId="0" applyFont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left" vertical="justify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vertical="center"/>
    </xf>
    <xf numFmtId="0" fontId="9" fillId="0" borderId="10" xfId="0" applyFont="1" applyBorder="1" applyAlignment="1">
      <alignment vertical="justify"/>
    </xf>
    <xf numFmtId="0" fontId="9" fillId="0" borderId="10" xfId="53" applyFont="1" applyBorder="1" applyAlignment="1">
      <alignment vertical="center"/>
      <protection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82" fontId="9" fillId="0" borderId="10" xfId="0" applyNumberFormat="1" applyFont="1" applyFill="1" applyBorder="1" applyAlignment="1">
      <alignment horizontal="center"/>
    </xf>
    <xf numFmtId="2" fontId="9" fillId="0" borderId="10" xfId="62" applyNumberFormat="1" applyFont="1" applyBorder="1" applyAlignment="1">
      <alignment horizontal="center" vertical="justify"/>
    </xf>
    <xf numFmtId="2" fontId="9" fillId="33" borderId="10" xfId="0" applyNumberFormat="1" applyFont="1" applyFill="1" applyBorder="1" applyAlignment="1">
      <alignment horizontal="center" vertical="justify"/>
    </xf>
    <xf numFmtId="2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/>
    </xf>
    <xf numFmtId="2" fontId="9" fillId="33" borderId="10" xfId="53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3" fillId="33" borderId="10" xfId="54" applyFont="1" applyFill="1" applyBorder="1" applyAlignment="1">
      <alignment horizontal="center" vertical="center" wrapText="1"/>
      <protection/>
    </xf>
    <xf numFmtId="0" fontId="73" fillId="33" borderId="10" xfId="54" applyFont="1" applyFill="1" applyBorder="1" applyAlignment="1">
      <alignment horizontal="right" vertical="center" wrapText="1"/>
      <protection/>
    </xf>
    <xf numFmtId="0" fontId="74" fillId="33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3" fontId="75" fillId="33" borderId="12" xfId="54" applyNumberFormat="1" applyFont="1" applyFill="1" applyBorder="1" applyAlignment="1">
      <alignment vertical="center" wrapText="1"/>
      <protection/>
    </xf>
    <xf numFmtId="0" fontId="73" fillId="33" borderId="13" xfId="54" applyFont="1" applyFill="1" applyBorder="1" applyAlignment="1">
      <alignment horizontal="center" vertical="center" wrapText="1"/>
      <protection/>
    </xf>
    <xf numFmtId="0" fontId="73" fillId="33" borderId="13" xfId="54" applyFont="1" applyFill="1" applyBorder="1" applyAlignment="1">
      <alignment horizontal="right" vertical="center" wrapText="1"/>
      <protection/>
    </xf>
    <xf numFmtId="3" fontId="75" fillId="33" borderId="14" xfId="54" applyNumberFormat="1" applyFont="1" applyFill="1" applyBorder="1" applyAlignment="1">
      <alignment vertical="center" wrapText="1"/>
      <protection/>
    </xf>
    <xf numFmtId="0" fontId="76" fillId="33" borderId="15" xfId="54" applyFont="1" applyFill="1" applyBorder="1" applyAlignment="1">
      <alignment wrapText="1"/>
      <protection/>
    </xf>
    <xf numFmtId="0" fontId="76" fillId="33" borderId="16" xfId="54" applyFont="1" applyFill="1" applyBorder="1" applyAlignment="1">
      <alignment wrapText="1"/>
      <protection/>
    </xf>
    <xf numFmtId="0" fontId="76" fillId="33" borderId="16" xfId="54" applyFont="1" applyFill="1" applyBorder="1" applyAlignment="1">
      <alignment vertical="center" wrapText="1"/>
      <protection/>
    </xf>
    <xf numFmtId="0" fontId="76" fillId="33" borderId="16" xfId="54" applyFont="1" applyFill="1" applyBorder="1" applyAlignment="1">
      <alignment horizontal="center" vertical="center" wrapText="1"/>
      <protection/>
    </xf>
    <xf numFmtId="0" fontId="76" fillId="33" borderId="17" xfId="54" applyFont="1" applyFill="1" applyBorder="1" applyAlignment="1">
      <alignment wrapText="1"/>
      <protection/>
    </xf>
    <xf numFmtId="0" fontId="73" fillId="33" borderId="13" xfId="54" applyFont="1" applyFill="1" applyBorder="1" applyAlignment="1">
      <alignment horizontal="center" vertical="center"/>
      <protection/>
    </xf>
    <xf numFmtId="3" fontId="75" fillId="33" borderId="12" xfId="54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justify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 vertical="justify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justify" indent="1"/>
    </xf>
    <xf numFmtId="0" fontId="0" fillId="0" borderId="0" xfId="0" applyBorder="1" applyAlignment="1">
      <alignment horizontal="left" vertical="justify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justify"/>
    </xf>
    <xf numFmtId="0" fontId="14" fillId="0" borderId="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justify"/>
    </xf>
    <xf numFmtId="0" fontId="18" fillId="0" borderId="21" xfId="0" applyFont="1" applyBorder="1" applyAlignment="1">
      <alignment horizontal="left" vertical="justify"/>
    </xf>
    <xf numFmtId="0" fontId="18" fillId="0" borderId="22" xfId="0" applyFont="1" applyBorder="1" applyAlignment="1">
      <alignment horizontal="left" vertical="justify"/>
    </xf>
    <xf numFmtId="0" fontId="1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justify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49" fontId="65" fillId="33" borderId="23" xfId="54" applyNumberFormat="1" applyFont="1" applyFill="1" applyBorder="1" applyAlignment="1">
      <alignment horizontal="left" vertical="center" wrapText="1" indent="1"/>
      <protection/>
    </xf>
    <xf numFmtId="49" fontId="65" fillId="33" borderId="22" xfId="54" applyNumberFormat="1" applyFont="1" applyFill="1" applyBorder="1" applyAlignment="1">
      <alignment horizontal="left" vertical="center" wrapText="1" indent="1"/>
      <protection/>
    </xf>
    <xf numFmtId="49" fontId="65" fillId="33" borderId="24" xfId="54" applyNumberFormat="1" applyFont="1" applyFill="1" applyBorder="1" applyAlignment="1">
      <alignment horizontal="left" vertical="center" wrapText="1" indent="1"/>
      <protection/>
    </xf>
    <xf numFmtId="49" fontId="65" fillId="33" borderId="10" xfId="54" applyNumberFormat="1" applyFont="1" applyFill="1" applyBorder="1" applyAlignment="1">
      <alignment horizontal="left" vertical="center" wrapText="1" indent="1"/>
      <protection/>
    </xf>
    <xf numFmtId="0" fontId="77" fillId="33" borderId="25" xfId="54" applyFont="1" applyFill="1" applyBorder="1" applyAlignment="1">
      <alignment horizontal="center" wrapText="1"/>
      <protection/>
    </xf>
    <xf numFmtId="0" fontId="77" fillId="33" borderId="26" xfId="54" applyFont="1" applyFill="1" applyBorder="1" applyAlignment="1">
      <alignment horizontal="center" wrapText="1"/>
      <protection/>
    </xf>
    <xf numFmtId="0" fontId="77" fillId="33" borderId="27" xfId="54" applyFont="1" applyFill="1" applyBorder="1" applyAlignment="1">
      <alignment horizontal="center" wrapText="1"/>
      <protection/>
    </xf>
    <xf numFmtId="49" fontId="65" fillId="33" borderId="28" xfId="54" applyNumberFormat="1" applyFont="1" applyFill="1" applyBorder="1" applyAlignment="1">
      <alignment horizontal="left" vertical="center" wrapText="1" indent="1"/>
      <protection/>
    </xf>
    <xf numFmtId="49" fontId="65" fillId="33" borderId="13" xfId="54" applyNumberFormat="1" applyFont="1" applyFill="1" applyBorder="1" applyAlignment="1">
      <alignment horizontal="left" vertical="center" wrapText="1" indent="1"/>
      <protection/>
    </xf>
    <xf numFmtId="0" fontId="74" fillId="33" borderId="10" xfId="54" applyFont="1" applyFill="1" applyBorder="1" applyAlignment="1">
      <alignment horizontal="center" vertical="center" wrapText="1"/>
      <protection/>
    </xf>
    <xf numFmtId="0" fontId="77" fillId="33" borderId="29" xfId="54" applyFont="1" applyFill="1" applyBorder="1" applyAlignment="1">
      <alignment horizontal="center" wrapText="1"/>
      <protection/>
    </xf>
    <xf numFmtId="0" fontId="77" fillId="33" borderId="23" xfId="54" applyFont="1" applyFill="1" applyBorder="1" applyAlignment="1">
      <alignment horizontal="center" wrapText="1"/>
      <protection/>
    </xf>
    <xf numFmtId="0" fontId="77" fillId="33" borderId="21" xfId="54" applyFont="1" applyFill="1" applyBorder="1" applyAlignment="1">
      <alignment horizontal="center" wrapText="1"/>
      <protection/>
    </xf>
    <xf numFmtId="0" fontId="77" fillId="33" borderId="30" xfId="54" applyFont="1" applyFill="1" applyBorder="1" applyAlignment="1">
      <alignment horizontal="center" wrapText="1"/>
      <protection/>
    </xf>
    <xf numFmtId="0" fontId="77" fillId="33" borderId="23" xfId="54" applyFont="1" applyFill="1" applyBorder="1" applyAlignment="1">
      <alignment horizontal="center" vertical="center" wrapText="1"/>
      <protection/>
    </xf>
    <xf numFmtId="0" fontId="77" fillId="33" borderId="21" xfId="54" applyFont="1" applyFill="1" applyBorder="1" applyAlignment="1">
      <alignment horizontal="center" vertical="center" wrapText="1"/>
      <protection/>
    </xf>
    <xf numFmtId="0" fontId="77" fillId="33" borderId="30" xfId="5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1609725</xdr:colOff>
      <xdr:row>154</xdr:row>
      <xdr:rowOff>0</xdr:rowOff>
    </xdr:from>
    <xdr:to>
      <xdr:col>8</xdr:col>
      <xdr:colOff>1657350</xdr:colOff>
      <xdr:row>154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393192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146</xdr:row>
      <xdr:rowOff>0</xdr:rowOff>
    </xdr:from>
    <xdr:to>
      <xdr:col>1</xdr:col>
      <xdr:colOff>1343025</xdr:colOff>
      <xdr:row>146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146</xdr:row>
      <xdr:rowOff>0</xdr:rowOff>
    </xdr:from>
    <xdr:to>
      <xdr:col>1</xdr:col>
      <xdr:colOff>1552575</xdr:colOff>
      <xdr:row>146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3733800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146</xdr:row>
      <xdr:rowOff>0</xdr:rowOff>
    </xdr:from>
    <xdr:to>
      <xdr:col>1</xdr:col>
      <xdr:colOff>1057275</xdr:colOff>
      <xdr:row>146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146</xdr:row>
      <xdr:rowOff>0</xdr:rowOff>
    </xdr:from>
    <xdr:to>
      <xdr:col>5</xdr:col>
      <xdr:colOff>533400</xdr:colOff>
      <xdr:row>146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146</xdr:row>
      <xdr:rowOff>0</xdr:rowOff>
    </xdr:from>
    <xdr:to>
      <xdr:col>1</xdr:col>
      <xdr:colOff>1304925</xdr:colOff>
      <xdr:row>146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146</xdr:row>
      <xdr:rowOff>0</xdr:rowOff>
    </xdr:from>
    <xdr:to>
      <xdr:col>1</xdr:col>
      <xdr:colOff>1619250</xdr:colOff>
      <xdr:row>146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146</xdr:row>
      <xdr:rowOff>0</xdr:rowOff>
    </xdr:from>
    <xdr:to>
      <xdr:col>1</xdr:col>
      <xdr:colOff>1352550</xdr:colOff>
      <xdr:row>146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146</xdr:row>
      <xdr:rowOff>0</xdr:rowOff>
    </xdr:from>
    <xdr:to>
      <xdr:col>1</xdr:col>
      <xdr:colOff>1581150</xdr:colOff>
      <xdr:row>146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146</xdr:row>
      <xdr:rowOff>0</xdr:rowOff>
    </xdr:from>
    <xdr:to>
      <xdr:col>1</xdr:col>
      <xdr:colOff>1295400</xdr:colOff>
      <xdr:row>146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146</xdr:row>
      <xdr:rowOff>0</xdr:rowOff>
    </xdr:from>
    <xdr:to>
      <xdr:col>1</xdr:col>
      <xdr:colOff>1676400</xdr:colOff>
      <xdr:row>146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146</xdr:row>
      <xdr:rowOff>0</xdr:rowOff>
    </xdr:from>
    <xdr:to>
      <xdr:col>1</xdr:col>
      <xdr:colOff>1590675</xdr:colOff>
      <xdr:row>146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146</xdr:row>
      <xdr:rowOff>0</xdr:rowOff>
    </xdr:from>
    <xdr:to>
      <xdr:col>1</xdr:col>
      <xdr:colOff>1419225</xdr:colOff>
      <xdr:row>146</xdr:row>
      <xdr:rowOff>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146</xdr:row>
      <xdr:rowOff>0</xdr:rowOff>
    </xdr:from>
    <xdr:to>
      <xdr:col>1</xdr:col>
      <xdr:colOff>1952625</xdr:colOff>
      <xdr:row>146</xdr:row>
      <xdr:rowOff>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373380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146</xdr:row>
      <xdr:rowOff>0</xdr:rowOff>
    </xdr:from>
    <xdr:to>
      <xdr:col>1</xdr:col>
      <xdr:colOff>1447800</xdr:colOff>
      <xdr:row>146</xdr:row>
      <xdr:rowOff>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146</xdr:row>
      <xdr:rowOff>0</xdr:rowOff>
    </xdr:from>
    <xdr:to>
      <xdr:col>1</xdr:col>
      <xdr:colOff>1495425</xdr:colOff>
      <xdr:row>146</xdr:row>
      <xdr:rowOff>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1581150</xdr:colOff>
      <xdr:row>146</xdr:row>
      <xdr:rowOff>0</xdr:rowOff>
    </xdr:from>
    <xdr:to>
      <xdr:col>1</xdr:col>
      <xdr:colOff>1647825</xdr:colOff>
      <xdr:row>146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373380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176</xdr:row>
      <xdr:rowOff>0</xdr:rowOff>
    </xdr:from>
    <xdr:to>
      <xdr:col>8</xdr:col>
      <xdr:colOff>571500</xdr:colOff>
      <xdr:row>176</xdr:row>
      <xdr:rowOff>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449103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1343025</xdr:colOff>
      <xdr:row>176</xdr:row>
      <xdr:rowOff>0</xdr:rowOff>
    </xdr:from>
    <xdr:to>
      <xdr:col>8</xdr:col>
      <xdr:colOff>1409700</xdr:colOff>
      <xdr:row>176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449103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169</xdr:row>
      <xdr:rowOff>0</xdr:rowOff>
    </xdr:from>
    <xdr:to>
      <xdr:col>8</xdr:col>
      <xdr:colOff>1666875</xdr:colOff>
      <xdr:row>169</xdr:row>
      <xdr:rowOff>0</xdr:rowOff>
    </xdr:to>
    <xdr:pic>
      <xdr:nvPicPr>
        <xdr:cNvPr id="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4320540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98</xdr:row>
      <xdr:rowOff>28575</xdr:rowOff>
    </xdr:from>
    <xdr:to>
      <xdr:col>8</xdr:col>
      <xdr:colOff>1657350</xdr:colOff>
      <xdr:row>98</xdr:row>
      <xdr:rowOff>28575</xdr:rowOff>
    </xdr:to>
    <xdr:pic>
      <xdr:nvPicPr>
        <xdr:cNvPr id="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54793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169</xdr:row>
      <xdr:rowOff>0</xdr:rowOff>
    </xdr:from>
    <xdr:to>
      <xdr:col>8</xdr:col>
      <xdr:colOff>1562100</xdr:colOff>
      <xdr:row>169</xdr:row>
      <xdr:rowOff>0</xdr:rowOff>
    </xdr:to>
    <xdr:pic>
      <xdr:nvPicPr>
        <xdr:cNvPr id="22" name="Picture 12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25025" y="432054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169</xdr:row>
      <xdr:rowOff>0</xdr:rowOff>
    </xdr:from>
    <xdr:to>
      <xdr:col>8</xdr:col>
      <xdr:colOff>1057275</xdr:colOff>
      <xdr:row>169</xdr:row>
      <xdr:rowOff>0</xdr:rowOff>
    </xdr:to>
    <xdr:pic>
      <xdr:nvPicPr>
        <xdr:cNvPr id="23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432054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173</xdr:row>
      <xdr:rowOff>0</xdr:rowOff>
    </xdr:from>
    <xdr:to>
      <xdr:col>8</xdr:col>
      <xdr:colOff>1666875</xdr:colOff>
      <xdr:row>173</xdr:row>
      <xdr:rowOff>0</xdr:rowOff>
    </xdr:to>
    <xdr:pic>
      <xdr:nvPicPr>
        <xdr:cNvPr id="2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44167425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1276350</xdr:colOff>
      <xdr:row>169</xdr:row>
      <xdr:rowOff>0</xdr:rowOff>
    </xdr:from>
    <xdr:to>
      <xdr:col>8</xdr:col>
      <xdr:colOff>1343025</xdr:colOff>
      <xdr:row>169</xdr:row>
      <xdr:rowOff>0</xdr:rowOff>
    </xdr:to>
    <xdr:pic>
      <xdr:nvPicPr>
        <xdr:cNvPr id="25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432054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169</xdr:row>
      <xdr:rowOff>0</xdr:rowOff>
    </xdr:from>
    <xdr:to>
      <xdr:col>8</xdr:col>
      <xdr:colOff>1562100</xdr:colOff>
      <xdr:row>169</xdr:row>
      <xdr:rowOff>0</xdr:rowOff>
    </xdr:to>
    <xdr:pic>
      <xdr:nvPicPr>
        <xdr:cNvPr id="26" name="Picture 24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25025" y="432054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169</xdr:row>
      <xdr:rowOff>0</xdr:rowOff>
    </xdr:from>
    <xdr:to>
      <xdr:col>8</xdr:col>
      <xdr:colOff>1057275</xdr:colOff>
      <xdr:row>169</xdr:row>
      <xdr:rowOff>0</xdr:rowOff>
    </xdr:to>
    <xdr:pic>
      <xdr:nvPicPr>
        <xdr:cNvPr id="27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432054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157</xdr:row>
      <xdr:rowOff>180975</xdr:rowOff>
    </xdr:from>
    <xdr:to>
      <xdr:col>11</xdr:col>
      <xdr:colOff>47625</xdr:colOff>
      <xdr:row>159</xdr:row>
      <xdr:rowOff>85725</xdr:rowOff>
    </xdr:to>
    <xdr:pic>
      <xdr:nvPicPr>
        <xdr:cNvPr id="28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4024312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212</xdr:row>
      <xdr:rowOff>0</xdr:rowOff>
    </xdr:from>
    <xdr:to>
      <xdr:col>8</xdr:col>
      <xdr:colOff>1657350</xdr:colOff>
      <xdr:row>212</xdr:row>
      <xdr:rowOff>0</xdr:rowOff>
    </xdr:to>
    <xdr:pic>
      <xdr:nvPicPr>
        <xdr:cNvPr id="2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3825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229</xdr:row>
      <xdr:rowOff>0</xdr:rowOff>
    </xdr:from>
    <xdr:to>
      <xdr:col>8</xdr:col>
      <xdr:colOff>1666875</xdr:colOff>
      <xdr:row>229</xdr:row>
      <xdr:rowOff>0</xdr:rowOff>
    </xdr:to>
    <xdr:pic>
      <xdr:nvPicPr>
        <xdr:cNvPr id="30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8035825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229</xdr:row>
      <xdr:rowOff>0</xdr:rowOff>
    </xdr:from>
    <xdr:to>
      <xdr:col>8</xdr:col>
      <xdr:colOff>1562100</xdr:colOff>
      <xdr:row>229</xdr:row>
      <xdr:rowOff>0</xdr:rowOff>
    </xdr:to>
    <xdr:pic>
      <xdr:nvPicPr>
        <xdr:cNvPr id="31" name="Picture 26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25025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229</xdr:row>
      <xdr:rowOff>0</xdr:rowOff>
    </xdr:from>
    <xdr:to>
      <xdr:col>8</xdr:col>
      <xdr:colOff>1057275</xdr:colOff>
      <xdr:row>229</xdr:row>
      <xdr:rowOff>0</xdr:rowOff>
    </xdr:to>
    <xdr:pic>
      <xdr:nvPicPr>
        <xdr:cNvPr id="32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233</xdr:row>
      <xdr:rowOff>0</xdr:rowOff>
    </xdr:from>
    <xdr:to>
      <xdr:col>8</xdr:col>
      <xdr:colOff>1666875</xdr:colOff>
      <xdr:row>233</xdr:row>
      <xdr:rowOff>0</xdr:rowOff>
    </xdr:to>
    <xdr:pic>
      <xdr:nvPicPr>
        <xdr:cNvPr id="3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894070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1276350</xdr:colOff>
      <xdr:row>229</xdr:row>
      <xdr:rowOff>0</xdr:rowOff>
    </xdr:from>
    <xdr:to>
      <xdr:col>8</xdr:col>
      <xdr:colOff>1343025</xdr:colOff>
      <xdr:row>229</xdr:row>
      <xdr:rowOff>0</xdr:rowOff>
    </xdr:to>
    <xdr:pic>
      <xdr:nvPicPr>
        <xdr:cNvPr id="34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229</xdr:row>
      <xdr:rowOff>0</xdr:rowOff>
    </xdr:from>
    <xdr:to>
      <xdr:col>8</xdr:col>
      <xdr:colOff>1562100</xdr:colOff>
      <xdr:row>229</xdr:row>
      <xdr:rowOff>0</xdr:rowOff>
    </xdr:to>
    <xdr:pic>
      <xdr:nvPicPr>
        <xdr:cNvPr id="35" name="Picture 26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25025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229</xdr:row>
      <xdr:rowOff>0</xdr:rowOff>
    </xdr:from>
    <xdr:to>
      <xdr:col>8</xdr:col>
      <xdr:colOff>1057275</xdr:colOff>
      <xdr:row>229</xdr:row>
      <xdr:rowOff>0</xdr:rowOff>
    </xdr:to>
    <xdr:pic>
      <xdr:nvPicPr>
        <xdr:cNvPr id="36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222</xdr:row>
      <xdr:rowOff>0</xdr:rowOff>
    </xdr:from>
    <xdr:to>
      <xdr:col>8</xdr:col>
      <xdr:colOff>866775</xdr:colOff>
      <xdr:row>222</xdr:row>
      <xdr:rowOff>28575</xdr:rowOff>
    </xdr:to>
    <xdr:pic>
      <xdr:nvPicPr>
        <xdr:cNvPr id="37" name="Picture 2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56302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212</xdr:row>
      <xdr:rowOff>0</xdr:rowOff>
    </xdr:from>
    <xdr:to>
      <xdr:col>8</xdr:col>
      <xdr:colOff>1657350</xdr:colOff>
      <xdr:row>212</xdr:row>
      <xdr:rowOff>0</xdr:rowOff>
    </xdr:to>
    <xdr:pic>
      <xdr:nvPicPr>
        <xdr:cNvPr id="3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3825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229</xdr:row>
      <xdr:rowOff>0</xdr:rowOff>
    </xdr:from>
    <xdr:to>
      <xdr:col>8</xdr:col>
      <xdr:colOff>1666875</xdr:colOff>
      <xdr:row>229</xdr:row>
      <xdr:rowOff>0</xdr:rowOff>
    </xdr:to>
    <xdr:pic>
      <xdr:nvPicPr>
        <xdr:cNvPr id="3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8035825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229</xdr:row>
      <xdr:rowOff>0</xdr:rowOff>
    </xdr:from>
    <xdr:to>
      <xdr:col>8</xdr:col>
      <xdr:colOff>1562100</xdr:colOff>
      <xdr:row>229</xdr:row>
      <xdr:rowOff>0</xdr:rowOff>
    </xdr:to>
    <xdr:pic>
      <xdr:nvPicPr>
        <xdr:cNvPr id="40" name="Picture 27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25025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229</xdr:row>
      <xdr:rowOff>0</xdr:rowOff>
    </xdr:from>
    <xdr:to>
      <xdr:col>8</xdr:col>
      <xdr:colOff>1057275</xdr:colOff>
      <xdr:row>229</xdr:row>
      <xdr:rowOff>0</xdr:rowOff>
    </xdr:to>
    <xdr:pic>
      <xdr:nvPicPr>
        <xdr:cNvPr id="41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233</xdr:row>
      <xdr:rowOff>0</xdr:rowOff>
    </xdr:from>
    <xdr:to>
      <xdr:col>8</xdr:col>
      <xdr:colOff>1666875</xdr:colOff>
      <xdr:row>233</xdr:row>
      <xdr:rowOff>0</xdr:rowOff>
    </xdr:to>
    <xdr:pic>
      <xdr:nvPicPr>
        <xdr:cNvPr id="4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894070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1276350</xdr:colOff>
      <xdr:row>229</xdr:row>
      <xdr:rowOff>0</xdr:rowOff>
    </xdr:from>
    <xdr:to>
      <xdr:col>8</xdr:col>
      <xdr:colOff>1343025</xdr:colOff>
      <xdr:row>229</xdr:row>
      <xdr:rowOff>0</xdr:rowOff>
    </xdr:to>
    <xdr:pic>
      <xdr:nvPicPr>
        <xdr:cNvPr id="43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1495425</xdr:colOff>
      <xdr:row>229</xdr:row>
      <xdr:rowOff>0</xdr:rowOff>
    </xdr:from>
    <xdr:to>
      <xdr:col>8</xdr:col>
      <xdr:colOff>1562100</xdr:colOff>
      <xdr:row>229</xdr:row>
      <xdr:rowOff>0</xdr:rowOff>
    </xdr:to>
    <xdr:pic>
      <xdr:nvPicPr>
        <xdr:cNvPr id="44" name="Picture 28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25025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229</xdr:row>
      <xdr:rowOff>0</xdr:rowOff>
    </xdr:from>
    <xdr:to>
      <xdr:col>8</xdr:col>
      <xdr:colOff>1057275</xdr:colOff>
      <xdr:row>229</xdr:row>
      <xdr:rowOff>0</xdr:rowOff>
    </xdr:to>
    <xdr:pic>
      <xdr:nvPicPr>
        <xdr:cNvPr id="45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803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74</xdr:row>
      <xdr:rowOff>0</xdr:rowOff>
    </xdr:from>
    <xdr:to>
      <xdr:col>1</xdr:col>
      <xdr:colOff>1657350</xdr:colOff>
      <xdr:row>74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5072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74</xdr:row>
      <xdr:rowOff>0</xdr:rowOff>
    </xdr:from>
    <xdr:to>
      <xdr:col>1</xdr:col>
      <xdr:colOff>1657350</xdr:colOff>
      <xdr:row>74</xdr:row>
      <xdr:rowOff>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5072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1609725</xdr:colOff>
      <xdr:row>93</xdr:row>
      <xdr:rowOff>28575</xdr:rowOff>
    </xdr:from>
    <xdr:to>
      <xdr:col>8</xdr:col>
      <xdr:colOff>1657350</xdr:colOff>
      <xdr:row>93</xdr:row>
      <xdr:rowOff>28575</xdr:rowOff>
    </xdr:to>
    <xdr:pic>
      <xdr:nvPicPr>
        <xdr:cNvPr id="4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42411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75</xdr:row>
      <xdr:rowOff>0</xdr:rowOff>
    </xdr:from>
    <xdr:to>
      <xdr:col>1</xdr:col>
      <xdr:colOff>1657350</xdr:colOff>
      <xdr:row>75</xdr:row>
      <xdr:rowOff>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7548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75</xdr:row>
      <xdr:rowOff>0</xdr:rowOff>
    </xdr:from>
    <xdr:to>
      <xdr:col>1</xdr:col>
      <xdr:colOff>1657350</xdr:colOff>
      <xdr:row>75</xdr:row>
      <xdr:rowOff>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7548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1257300</xdr:colOff>
      <xdr:row>2</xdr:row>
      <xdr:rowOff>1524000</xdr:rowOff>
    </xdr:to>
    <xdr:pic>
      <xdr:nvPicPr>
        <xdr:cNvPr id="51" name="Рисунок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142875"/>
          <a:ext cx="3257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1257300</xdr:colOff>
      <xdr:row>2</xdr:row>
      <xdr:rowOff>1524000</xdr:rowOff>
    </xdr:to>
    <xdr:pic>
      <xdr:nvPicPr>
        <xdr:cNvPr id="52" name="Рисунок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142875"/>
          <a:ext cx="3257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31"/>
  <sheetViews>
    <sheetView tabSelected="1" view="pageBreakPreview" zoomScale="70" zoomScaleSheetLayoutView="70" zoomScalePageLayoutView="0" workbookViewId="0" topLeftCell="A1">
      <selection activeCell="F13" sqref="F13"/>
    </sheetView>
  </sheetViews>
  <sheetFormatPr defaultColWidth="9.00390625" defaultRowHeight="12.75"/>
  <cols>
    <col min="1" max="1" width="0.74609375" style="0" customWidth="1"/>
    <col min="2" max="2" width="28.00390625" style="0" customWidth="1"/>
    <col min="3" max="3" width="23.75390625" style="0" customWidth="1"/>
    <col min="4" max="4" width="10.75390625" style="0" customWidth="1"/>
    <col min="5" max="5" width="12.25390625" style="0" customWidth="1"/>
    <col min="6" max="6" width="11.625" style="0" customWidth="1"/>
    <col min="7" max="7" width="18.125" style="0" customWidth="1"/>
    <col min="8" max="8" width="2.75390625" style="0" customWidth="1"/>
    <col min="9" max="9" width="34.625" style="0" customWidth="1"/>
    <col min="10" max="10" width="23.75390625" style="0" customWidth="1"/>
    <col min="11" max="11" width="10.75390625" style="0" customWidth="1"/>
    <col min="12" max="12" width="9.875" style="0" customWidth="1"/>
    <col min="13" max="13" width="10.75390625" style="0" customWidth="1"/>
    <col min="14" max="14" width="26.75390625" style="0" customWidth="1"/>
    <col min="15" max="15" width="2.875" style="0" customWidth="1"/>
    <col min="16" max="16" width="10.375" style="0" customWidth="1"/>
    <col min="17" max="17" width="16.75390625" style="0" customWidth="1"/>
  </cols>
  <sheetData>
    <row r="3" spans="5:14" ht="121.5" customHeight="1">
      <c r="E3" s="108" t="s">
        <v>261</v>
      </c>
      <c r="F3" s="108"/>
      <c r="G3" s="108"/>
      <c r="H3" s="108"/>
      <c r="I3" s="108"/>
      <c r="J3" s="108"/>
      <c r="K3" s="108"/>
      <c r="L3" s="108"/>
      <c r="M3" s="108"/>
      <c r="N3" s="108"/>
    </row>
    <row r="4" spans="2:17" ht="16.5" customHeight="1">
      <c r="B4" s="57" t="s">
        <v>571</v>
      </c>
      <c r="C4" s="57"/>
      <c r="D4" s="139" t="s">
        <v>262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P4" s="3"/>
      <c r="Q4" s="3"/>
    </row>
    <row r="5" spans="2:17" ht="16.5" customHeight="1">
      <c r="B5" s="134" t="s">
        <v>0</v>
      </c>
      <c r="C5" s="134" t="s">
        <v>62</v>
      </c>
      <c r="D5" s="126" t="s">
        <v>40</v>
      </c>
      <c r="E5" s="126" t="s">
        <v>127</v>
      </c>
      <c r="F5" s="126" t="s">
        <v>37</v>
      </c>
      <c r="G5" s="126" t="s">
        <v>38</v>
      </c>
      <c r="H5" s="111"/>
      <c r="I5" s="134" t="str">
        <f>B5</f>
        <v>Наименование </v>
      </c>
      <c r="J5" s="134" t="s">
        <v>62</v>
      </c>
      <c r="K5" s="126" t="s">
        <v>20</v>
      </c>
      <c r="L5" s="126" t="s">
        <v>127</v>
      </c>
      <c r="M5" s="126" t="s">
        <v>37</v>
      </c>
      <c r="N5" s="126" t="s">
        <v>39</v>
      </c>
      <c r="P5" s="3"/>
      <c r="Q5" s="3"/>
    </row>
    <row r="6" spans="2:17" ht="30" customHeight="1">
      <c r="B6" s="134"/>
      <c r="C6" s="134"/>
      <c r="D6" s="126"/>
      <c r="E6" s="126"/>
      <c r="F6" s="126"/>
      <c r="G6" s="135"/>
      <c r="H6" s="112"/>
      <c r="I6" s="134"/>
      <c r="J6" s="134"/>
      <c r="K6" s="126"/>
      <c r="L6" s="126"/>
      <c r="M6" s="126"/>
      <c r="N6" s="126"/>
      <c r="P6" s="3"/>
      <c r="Q6" s="3"/>
    </row>
    <row r="7" spans="1:17" ht="19.5" customHeight="1">
      <c r="A7" s="3"/>
      <c r="B7" s="115" t="s">
        <v>263</v>
      </c>
      <c r="C7" s="115"/>
      <c r="D7" s="127"/>
      <c r="E7" s="127"/>
      <c r="F7" s="127"/>
      <c r="G7" s="127"/>
      <c r="H7" s="112"/>
      <c r="I7" s="115" t="s">
        <v>275</v>
      </c>
      <c r="J7" s="115"/>
      <c r="K7" s="127"/>
      <c r="L7" s="127"/>
      <c r="M7" s="127"/>
      <c r="N7" s="127"/>
      <c r="P7" s="3"/>
      <c r="Q7" s="3"/>
    </row>
    <row r="8" spans="2:17" ht="19.5" customHeight="1">
      <c r="B8" s="49" t="s">
        <v>129</v>
      </c>
      <c r="C8" s="47" t="s">
        <v>41</v>
      </c>
      <c r="D8" s="13">
        <v>0.17</v>
      </c>
      <c r="E8" s="58">
        <v>100</v>
      </c>
      <c r="F8" s="13">
        <v>0.42</v>
      </c>
      <c r="G8" s="60">
        <v>920</v>
      </c>
      <c r="H8" s="112"/>
      <c r="I8" s="49" t="s">
        <v>211</v>
      </c>
      <c r="J8" s="47" t="s">
        <v>84</v>
      </c>
      <c r="K8" s="13">
        <v>0.017</v>
      </c>
      <c r="L8" s="13">
        <v>200</v>
      </c>
      <c r="M8" s="13">
        <v>0.04</v>
      </c>
      <c r="N8" s="60">
        <v>233</v>
      </c>
      <c r="P8" s="3"/>
      <c r="Q8" s="3"/>
    </row>
    <row r="9" spans="2:17" ht="19.5" customHeight="1">
      <c r="B9" s="59" t="s">
        <v>130</v>
      </c>
      <c r="C9" s="47" t="s">
        <v>42</v>
      </c>
      <c r="D9" s="13">
        <v>0.27</v>
      </c>
      <c r="E9" s="58">
        <v>100</v>
      </c>
      <c r="F9" s="14">
        <v>0.67</v>
      </c>
      <c r="G9" s="60">
        <v>1380</v>
      </c>
      <c r="H9" s="112"/>
      <c r="I9" s="49" t="s">
        <v>212</v>
      </c>
      <c r="J9" s="47" t="s">
        <v>86</v>
      </c>
      <c r="K9" s="13">
        <v>0.022</v>
      </c>
      <c r="L9" s="13">
        <v>200</v>
      </c>
      <c r="M9" s="13">
        <v>0.055</v>
      </c>
      <c r="N9" s="60">
        <v>296</v>
      </c>
      <c r="P9" s="3"/>
      <c r="Q9" s="3"/>
    </row>
    <row r="10" spans="2:17" ht="19.5" customHeight="1">
      <c r="B10" s="59" t="s">
        <v>131</v>
      </c>
      <c r="C10" s="47" t="s">
        <v>43</v>
      </c>
      <c r="D10" s="13">
        <v>0.146</v>
      </c>
      <c r="E10" s="58">
        <v>100</v>
      </c>
      <c r="F10" s="14">
        <v>0.35</v>
      </c>
      <c r="G10" s="60">
        <v>660</v>
      </c>
      <c r="H10" s="112"/>
      <c r="I10" s="49" t="s">
        <v>213</v>
      </c>
      <c r="J10" s="47" t="s">
        <v>87</v>
      </c>
      <c r="K10" s="13">
        <v>0.026</v>
      </c>
      <c r="L10" s="13">
        <v>200</v>
      </c>
      <c r="M10" s="13">
        <v>0.065</v>
      </c>
      <c r="N10" s="60">
        <v>349.12</v>
      </c>
      <c r="P10" s="3"/>
      <c r="Q10" s="3"/>
    </row>
    <row r="11" spans="2:17" ht="19.5" customHeight="1">
      <c r="B11" s="49" t="s">
        <v>132</v>
      </c>
      <c r="C11" s="47" t="s">
        <v>44</v>
      </c>
      <c r="D11" s="13">
        <v>0.195</v>
      </c>
      <c r="E11" s="58">
        <v>100</v>
      </c>
      <c r="F11" s="13">
        <v>0.47</v>
      </c>
      <c r="G11" s="60">
        <v>870</v>
      </c>
      <c r="H11" s="112"/>
      <c r="I11" s="49" t="s">
        <v>214</v>
      </c>
      <c r="J11" s="47" t="s">
        <v>88</v>
      </c>
      <c r="K11" s="13">
        <v>0.028</v>
      </c>
      <c r="L11" s="13">
        <v>200</v>
      </c>
      <c r="M11" s="13">
        <v>0.07</v>
      </c>
      <c r="N11" s="60">
        <v>391.45</v>
      </c>
      <c r="P11" s="3"/>
      <c r="Q11" s="3"/>
    </row>
    <row r="12" spans="2:17" ht="19.5" customHeight="1">
      <c r="B12" s="49" t="s">
        <v>133</v>
      </c>
      <c r="C12" s="47" t="s">
        <v>45</v>
      </c>
      <c r="D12" s="13">
        <v>0.244</v>
      </c>
      <c r="E12" s="58">
        <v>100</v>
      </c>
      <c r="F12" s="13">
        <v>0.59</v>
      </c>
      <c r="G12" s="60">
        <v>1100</v>
      </c>
      <c r="H12" s="112"/>
      <c r="I12" s="49" t="s">
        <v>215</v>
      </c>
      <c r="J12" s="47" t="s">
        <v>89</v>
      </c>
      <c r="K12" s="13">
        <v>0.033</v>
      </c>
      <c r="L12" s="13">
        <v>200</v>
      </c>
      <c r="M12" s="13">
        <v>0.08</v>
      </c>
      <c r="N12" s="60">
        <v>459.58</v>
      </c>
      <c r="P12" s="3"/>
      <c r="Q12" s="3"/>
    </row>
    <row r="13" spans="2:17" ht="19.5" customHeight="1">
      <c r="B13" s="49" t="s">
        <v>134</v>
      </c>
      <c r="C13" s="47" t="s">
        <v>46</v>
      </c>
      <c r="D13" s="13">
        <v>0.293</v>
      </c>
      <c r="E13" s="58">
        <v>100</v>
      </c>
      <c r="F13" s="13">
        <v>0.7</v>
      </c>
      <c r="G13" s="60">
        <v>1300</v>
      </c>
      <c r="H13" s="112"/>
      <c r="I13" s="49" t="s">
        <v>216</v>
      </c>
      <c r="J13" s="47" t="s">
        <v>90</v>
      </c>
      <c r="K13" s="13">
        <v>0.037</v>
      </c>
      <c r="L13" s="13">
        <v>200</v>
      </c>
      <c r="M13" s="13">
        <v>0.09</v>
      </c>
      <c r="N13" s="60">
        <v>487.5</v>
      </c>
      <c r="O13" s="1"/>
      <c r="P13" s="6"/>
      <c r="Q13" s="3"/>
    </row>
    <row r="14" spans="2:17" ht="19.5" customHeight="1">
      <c r="B14" s="49" t="s">
        <v>135</v>
      </c>
      <c r="C14" s="47" t="s">
        <v>47</v>
      </c>
      <c r="D14" s="13">
        <v>0.127</v>
      </c>
      <c r="E14" s="58">
        <v>100</v>
      </c>
      <c r="F14" s="13">
        <v>0.31</v>
      </c>
      <c r="G14" s="60">
        <v>680</v>
      </c>
      <c r="H14" s="112"/>
      <c r="I14" s="49" t="s">
        <v>217</v>
      </c>
      <c r="J14" s="47" t="s">
        <v>91</v>
      </c>
      <c r="K14" s="13">
        <v>0.041</v>
      </c>
      <c r="L14" s="13">
        <v>200</v>
      </c>
      <c r="M14" s="13">
        <v>0.1</v>
      </c>
      <c r="N14" s="60">
        <v>519</v>
      </c>
      <c r="O14" s="1"/>
      <c r="P14" s="6"/>
      <c r="Q14" s="3"/>
    </row>
    <row r="15" spans="2:17" ht="19.5" customHeight="1">
      <c r="B15" s="59" t="s">
        <v>136</v>
      </c>
      <c r="C15" s="47" t="s">
        <v>48</v>
      </c>
      <c r="D15" s="13">
        <v>0.159</v>
      </c>
      <c r="E15" s="58">
        <v>100</v>
      </c>
      <c r="F15" s="14">
        <v>0.38</v>
      </c>
      <c r="G15" s="60">
        <v>880</v>
      </c>
      <c r="H15" s="112"/>
      <c r="I15" s="49" t="s">
        <v>218</v>
      </c>
      <c r="J15" s="47" t="s">
        <v>92</v>
      </c>
      <c r="K15" s="13">
        <v>0.044</v>
      </c>
      <c r="L15" s="13">
        <v>200</v>
      </c>
      <c r="M15" s="13">
        <v>0.11</v>
      </c>
      <c r="N15" s="60">
        <v>530.22</v>
      </c>
      <c r="O15" s="1"/>
      <c r="P15" s="6"/>
      <c r="Q15" s="3"/>
    </row>
    <row r="16" spans="2:17" ht="19.5" customHeight="1">
      <c r="B16" s="59" t="s">
        <v>137</v>
      </c>
      <c r="C16" s="47" t="s">
        <v>49</v>
      </c>
      <c r="D16" s="13">
        <v>0.191</v>
      </c>
      <c r="E16" s="58">
        <v>100</v>
      </c>
      <c r="F16" s="14">
        <v>0.46</v>
      </c>
      <c r="G16" s="60">
        <v>1000</v>
      </c>
      <c r="H16" s="112"/>
      <c r="I16" s="49" t="s">
        <v>219</v>
      </c>
      <c r="J16" s="47" t="s">
        <v>93</v>
      </c>
      <c r="K16" s="13">
        <v>0.048</v>
      </c>
      <c r="L16" s="13">
        <v>200</v>
      </c>
      <c r="M16" s="13">
        <v>0.12</v>
      </c>
      <c r="N16" s="60">
        <v>655.21</v>
      </c>
      <c r="P16" s="3"/>
      <c r="Q16" s="3"/>
    </row>
    <row r="17" spans="2:17" ht="19.5" customHeight="1">
      <c r="B17" s="59" t="s">
        <v>138</v>
      </c>
      <c r="C17" s="47" t="s">
        <v>50</v>
      </c>
      <c r="D17" s="13">
        <v>0.205</v>
      </c>
      <c r="E17" s="58">
        <v>100</v>
      </c>
      <c r="F17" s="14">
        <v>0.5</v>
      </c>
      <c r="G17" s="60">
        <v>910</v>
      </c>
      <c r="H17" s="112"/>
      <c r="I17" s="49" t="s">
        <v>220</v>
      </c>
      <c r="J17" s="47" t="s">
        <v>95</v>
      </c>
      <c r="K17" s="13">
        <v>0.034</v>
      </c>
      <c r="L17" s="13">
        <v>200</v>
      </c>
      <c r="M17" s="13">
        <v>0.085</v>
      </c>
      <c r="N17" s="60">
        <v>481</v>
      </c>
      <c r="P17" s="3"/>
      <c r="Q17" s="3"/>
    </row>
    <row r="18" spans="2:17" ht="19.5" customHeight="1">
      <c r="B18" s="59" t="s">
        <v>139</v>
      </c>
      <c r="C18" s="47" t="s">
        <v>51</v>
      </c>
      <c r="D18" s="13">
        <v>0.265</v>
      </c>
      <c r="E18" s="58">
        <v>100</v>
      </c>
      <c r="F18" s="14">
        <v>0.64</v>
      </c>
      <c r="G18" s="60">
        <v>1200</v>
      </c>
      <c r="H18" s="112"/>
      <c r="I18" s="49" t="s">
        <v>221</v>
      </c>
      <c r="J18" s="47" t="s">
        <v>94</v>
      </c>
      <c r="K18" s="13">
        <v>0.041</v>
      </c>
      <c r="L18" s="13">
        <v>200</v>
      </c>
      <c r="M18" s="13">
        <v>0.1</v>
      </c>
      <c r="N18" s="60">
        <v>599.52</v>
      </c>
      <c r="P18" s="3"/>
      <c r="Q18" s="3"/>
    </row>
    <row r="19" spans="2:17" ht="19.5" customHeight="1">
      <c r="B19" s="49" t="s">
        <v>140</v>
      </c>
      <c r="C19" s="47" t="s">
        <v>52</v>
      </c>
      <c r="D19" s="13">
        <v>0.34</v>
      </c>
      <c r="E19" s="58">
        <v>100</v>
      </c>
      <c r="F19" s="13">
        <v>0.79</v>
      </c>
      <c r="G19" s="60">
        <v>1510</v>
      </c>
      <c r="H19" s="112"/>
      <c r="I19" s="49" t="s">
        <v>222</v>
      </c>
      <c r="J19" s="47" t="s">
        <v>85</v>
      </c>
      <c r="K19" s="13">
        <v>0.055</v>
      </c>
      <c r="L19" s="13">
        <v>200</v>
      </c>
      <c r="M19" s="13">
        <v>0.14</v>
      </c>
      <c r="N19" s="60">
        <v>709.8</v>
      </c>
      <c r="P19" s="3"/>
      <c r="Q19" s="3"/>
    </row>
    <row r="20" spans="2:17" ht="19.5" customHeight="1">
      <c r="B20" s="49" t="s">
        <v>141</v>
      </c>
      <c r="C20" s="47" t="s">
        <v>53</v>
      </c>
      <c r="D20" s="13">
        <v>0.41</v>
      </c>
      <c r="E20" s="58">
        <v>100</v>
      </c>
      <c r="F20" s="13">
        <v>0.96</v>
      </c>
      <c r="G20" s="60">
        <v>1820</v>
      </c>
      <c r="H20" s="112"/>
      <c r="I20" s="49" t="s">
        <v>223</v>
      </c>
      <c r="J20" s="47" t="s">
        <v>96</v>
      </c>
      <c r="K20" s="13">
        <v>0.065</v>
      </c>
      <c r="L20" s="13">
        <v>200</v>
      </c>
      <c r="M20" s="13">
        <v>0.16</v>
      </c>
      <c r="N20" s="60">
        <v>785.64</v>
      </c>
      <c r="P20" s="3"/>
      <c r="Q20" s="3"/>
    </row>
    <row r="21" spans="2:17" ht="19.5" customHeight="1">
      <c r="B21" s="49" t="s">
        <v>142</v>
      </c>
      <c r="C21" s="47" t="s">
        <v>54</v>
      </c>
      <c r="D21" s="13">
        <v>0.41</v>
      </c>
      <c r="E21" s="58">
        <v>100</v>
      </c>
      <c r="F21" s="13">
        <v>0.97</v>
      </c>
      <c r="G21" s="60">
        <v>1720</v>
      </c>
      <c r="H21" s="112"/>
      <c r="I21" s="49" t="s">
        <v>224</v>
      </c>
      <c r="J21" s="47" t="s">
        <v>97</v>
      </c>
      <c r="K21" s="13">
        <v>0.072</v>
      </c>
      <c r="L21" s="13">
        <v>200</v>
      </c>
      <c r="M21" s="13">
        <v>0.18</v>
      </c>
      <c r="N21" s="60">
        <v>918.5</v>
      </c>
      <c r="O21" s="3"/>
      <c r="P21" s="3"/>
      <c r="Q21" s="3"/>
    </row>
    <row r="22" spans="2:17" ht="19.5" customHeight="1">
      <c r="B22" s="49" t="s">
        <v>143</v>
      </c>
      <c r="C22" s="47" t="s">
        <v>55</v>
      </c>
      <c r="D22" s="13">
        <v>0.543</v>
      </c>
      <c r="E22" s="58">
        <v>100</v>
      </c>
      <c r="F22" s="13">
        <v>1.3</v>
      </c>
      <c r="G22" s="60">
        <v>2150</v>
      </c>
      <c r="H22" s="112"/>
      <c r="I22" s="49" t="s">
        <v>225</v>
      </c>
      <c r="J22" s="47" t="s">
        <v>98</v>
      </c>
      <c r="K22" s="13">
        <v>0.079</v>
      </c>
      <c r="L22" s="13">
        <v>200</v>
      </c>
      <c r="M22" s="13">
        <v>0.2</v>
      </c>
      <c r="N22" s="60">
        <v>1069.2</v>
      </c>
      <c r="O22" s="3"/>
      <c r="P22" s="3"/>
      <c r="Q22" s="3"/>
    </row>
    <row r="23" spans="2:17" ht="19.5" customHeight="1">
      <c r="B23" s="49" t="s">
        <v>144</v>
      </c>
      <c r="C23" s="47" t="s">
        <v>56</v>
      </c>
      <c r="D23" s="13">
        <v>0.679</v>
      </c>
      <c r="E23" s="58">
        <v>100</v>
      </c>
      <c r="F23" s="13">
        <v>1.63</v>
      </c>
      <c r="G23" s="60">
        <v>2760</v>
      </c>
      <c r="H23" s="112"/>
      <c r="I23" s="49" t="s">
        <v>226</v>
      </c>
      <c r="J23" s="47" t="s">
        <v>99</v>
      </c>
      <c r="K23" s="13">
        <v>0.089</v>
      </c>
      <c r="L23" s="13">
        <v>200</v>
      </c>
      <c r="M23" s="13">
        <v>0.22</v>
      </c>
      <c r="N23" s="60">
        <v>1099.98</v>
      </c>
      <c r="P23" s="3"/>
      <c r="Q23" s="3"/>
    </row>
    <row r="24" spans="2:17" ht="19.5" customHeight="1">
      <c r="B24" s="49" t="s">
        <v>145</v>
      </c>
      <c r="C24" s="47" t="s">
        <v>57</v>
      </c>
      <c r="D24" s="13">
        <v>0.815</v>
      </c>
      <c r="E24" s="58">
        <v>100</v>
      </c>
      <c r="F24" s="13">
        <v>1.96</v>
      </c>
      <c r="G24" s="60">
        <v>3250</v>
      </c>
      <c r="H24" s="112"/>
      <c r="I24" s="49" t="s">
        <v>227</v>
      </c>
      <c r="J24" s="47" t="s">
        <v>100</v>
      </c>
      <c r="K24" s="13">
        <v>0.104</v>
      </c>
      <c r="L24" s="13">
        <v>200</v>
      </c>
      <c r="M24" s="13">
        <v>0.26</v>
      </c>
      <c r="N24" s="60">
        <v>1329</v>
      </c>
      <c r="P24" s="3"/>
      <c r="Q24" s="3"/>
    </row>
    <row r="25" spans="2:17" ht="19.5" customHeight="1">
      <c r="B25" s="115" t="s">
        <v>264</v>
      </c>
      <c r="C25" s="115"/>
      <c r="D25" s="115"/>
      <c r="E25" s="115"/>
      <c r="F25" s="115"/>
      <c r="G25" s="115"/>
      <c r="H25" s="112"/>
      <c r="I25" s="49" t="s">
        <v>228</v>
      </c>
      <c r="J25" s="47" t="s">
        <v>104</v>
      </c>
      <c r="K25" s="13">
        <v>0.114</v>
      </c>
      <c r="L25" s="13">
        <v>200</v>
      </c>
      <c r="M25" s="13">
        <v>0.28</v>
      </c>
      <c r="N25" s="60">
        <v>1697.5</v>
      </c>
      <c r="P25" s="3"/>
      <c r="Q25" s="3"/>
    </row>
    <row r="26" spans="2:17" ht="19.5" customHeight="1">
      <c r="B26" s="50" t="s">
        <v>412</v>
      </c>
      <c r="C26" s="51" t="s">
        <v>427</v>
      </c>
      <c r="D26" s="51">
        <v>0.17</v>
      </c>
      <c r="E26" s="51"/>
      <c r="F26" s="51">
        <v>0.43</v>
      </c>
      <c r="G26" s="83" t="s">
        <v>260</v>
      </c>
      <c r="H26" s="112"/>
      <c r="I26" s="49" t="s">
        <v>229</v>
      </c>
      <c r="J26" s="47" t="s">
        <v>101</v>
      </c>
      <c r="K26" s="13">
        <v>0.135</v>
      </c>
      <c r="L26" s="13">
        <v>200</v>
      </c>
      <c r="M26" s="13">
        <v>0.33</v>
      </c>
      <c r="N26" s="60">
        <v>1995</v>
      </c>
      <c r="P26" s="3"/>
      <c r="Q26" s="3"/>
    </row>
    <row r="27" spans="2:17" ht="19.5" customHeight="1">
      <c r="B27" s="50" t="s">
        <v>413</v>
      </c>
      <c r="C27" s="51" t="s">
        <v>427</v>
      </c>
      <c r="D27" s="51">
        <v>0.17</v>
      </c>
      <c r="E27" s="51"/>
      <c r="F27" s="51">
        <v>0.43</v>
      </c>
      <c r="G27" s="83" t="s">
        <v>260</v>
      </c>
      <c r="H27" s="112"/>
      <c r="I27" s="49" t="s">
        <v>230</v>
      </c>
      <c r="J27" s="47" t="s">
        <v>102</v>
      </c>
      <c r="K27" s="82">
        <v>0.15</v>
      </c>
      <c r="L27" s="13">
        <v>200</v>
      </c>
      <c r="M27" s="13">
        <v>0.37</v>
      </c>
      <c r="N27" s="60">
        <v>2315.12</v>
      </c>
      <c r="P27" s="3"/>
      <c r="Q27" s="3"/>
    </row>
    <row r="28" spans="2:17" ht="19.5" customHeight="1">
      <c r="B28" s="50" t="s">
        <v>414</v>
      </c>
      <c r="C28" s="51" t="s">
        <v>428</v>
      </c>
      <c r="D28" s="51">
        <v>0.19</v>
      </c>
      <c r="E28" s="51"/>
      <c r="F28" s="51">
        <v>0.48</v>
      </c>
      <c r="G28" s="83" t="s">
        <v>260</v>
      </c>
      <c r="H28" s="112"/>
      <c r="I28" s="49" t="s">
        <v>231</v>
      </c>
      <c r="J28" s="47" t="s">
        <v>103</v>
      </c>
      <c r="K28" s="13">
        <v>0.164</v>
      </c>
      <c r="L28" s="13">
        <v>200</v>
      </c>
      <c r="M28" s="13">
        <v>0.41</v>
      </c>
      <c r="N28" s="60">
        <v>2848</v>
      </c>
      <c r="P28" s="3"/>
      <c r="Q28" s="3"/>
    </row>
    <row r="29" spans="2:17" ht="19.5" customHeight="1">
      <c r="B29" s="50" t="s">
        <v>415</v>
      </c>
      <c r="C29" s="51" t="s">
        <v>428</v>
      </c>
      <c r="D29" s="51">
        <v>0.19</v>
      </c>
      <c r="E29" s="51"/>
      <c r="F29" s="51">
        <v>0.48</v>
      </c>
      <c r="G29" s="83" t="s">
        <v>260</v>
      </c>
      <c r="H29" s="112"/>
      <c r="I29" s="129" t="s">
        <v>454</v>
      </c>
      <c r="J29" s="130"/>
      <c r="K29" s="130"/>
      <c r="L29" s="130"/>
      <c r="M29" s="130"/>
      <c r="N29" s="131"/>
      <c r="P29" s="3"/>
      <c r="Q29" s="3"/>
    </row>
    <row r="30" spans="2:17" ht="19.5" customHeight="1">
      <c r="B30" s="50" t="s">
        <v>416</v>
      </c>
      <c r="C30" s="51" t="s">
        <v>429</v>
      </c>
      <c r="D30" s="32">
        <v>0.3</v>
      </c>
      <c r="E30" s="51"/>
      <c r="F30" s="51">
        <v>0.75</v>
      </c>
      <c r="G30" s="83">
        <v>3654.97</v>
      </c>
      <c r="H30" s="113"/>
      <c r="I30" s="80" t="s">
        <v>460</v>
      </c>
      <c r="J30" s="45" t="s">
        <v>450</v>
      </c>
      <c r="K30" s="54">
        <v>0.075</v>
      </c>
      <c r="L30" s="36"/>
      <c r="M30" s="45">
        <v>0.19</v>
      </c>
      <c r="N30" s="84">
        <v>1360</v>
      </c>
      <c r="P30" s="3"/>
      <c r="Q30" s="3"/>
    </row>
    <row r="31" spans="2:14" ht="19.5" customHeight="1">
      <c r="B31" s="50" t="s">
        <v>417</v>
      </c>
      <c r="C31" s="51" t="s">
        <v>429</v>
      </c>
      <c r="D31" s="32">
        <v>0.3</v>
      </c>
      <c r="E31" s="51"/>
      <c r="F31" s="51">
        <v>0.75</v>
      </c>
      <c r="G31" s="83">
        <v>3654.97</v>
      </c>
      <c r="H31" s="113"/>
      <c r="I31" s="80" t="s">
        <v>461</v>
      </c>
      <c r="J31" s="45" t="s">
        <v>451</v>
      </c>
      <c r="K31" s="54">
        <v>0.082</v>
      </c>
      <c r="L31" s="36"/>
      <c r="M31" s="45">
        <v>0.21</v>
      </c>
      <c r="N31" s="84">
        <v>1503</v>
      </c>
    </row>
    <row r="32" spans="2:14" ht="19.5" customHeight="1">
      <c r="B32" s="55" t="s">
        <v>419</v>
      </c>
      <c r="C32" s="47" t="s">
        <v>58</v>
      </c>
      <c r="D32" s="13">
        <v>0.36</v>
      </c>
      <c r="E32" s="13"/>
      <c r="F32" s="13">
        <v>0.9</v>
      </c>
      <c r="G32" s="60">
        <v>4002.5</v>
      </c>
      <c r="H32" s="113"/>
      <c r="I32" s="80" t="s">
        <v>462</v>
      </c>
      <c r="J32" s="45" t="s">
        <v>452</v>
      </c>
      <c r="K32" s="54">
        <v>0.155</v>
      </c>
      <c r="L32" s="36"/>
      <c r="M32" s="12">
        <v>0.39</v>
      </c>
      <c r="N32" s="84">
        <v>2368</v>
      </c>
    </row>
    <row r="33" spans="2:14" ht="19.5" customHeight="1">
      <c r="B33" s="55" t="s">
        <v>411</v>
      </c>
      <c r="C33" s="47" t="s">
        <v>58</v>
      </c>
      <c r="D33" s="13">
        <v>0.36</v>
      </c>
      <c r="E33" s="13"/>
      <c r="F33" s="13">
        <v>0.9</v>
      </c>
      <c r="G33" s="60">
        <v>4190.22</v>
      </c>
      <c r="H33" s="113"/>
      <c r="I33" s="80" t="s">
        <v>463</v>
      </c>
      <c r="J33" s="45" t="s">
        <v>453</v>
      </c>
      <c r="K33" s="54">
        <v>0.198</v>
      </c>
      <c r="L33" s="36"/>
      <c r="M33" s="32">
        <v>0.5</v>
      </c>
      <c r="N33" s="84">
        <v>3184</v>
      </c>
    </row>
    <row r="34" spans="2:17" ht="19.5" customHeight="1">
      <c r="B34" s="55" t="s">
        <v>421</v>
      </c>
      <c r="C34" s="47" t="s">
        <v>423</v>
      </c>
      <c r="D34" s="13">
        <v>0.44</v>
      </c>
      <c r="E34" s="13"/>
      <c r="F34" s="13">
        <v>1.1</v>
      </c>
      <c r="G34" s="60">
        <v>5098.1</v>
      </c>
      <c r="H34" s="113"/>
      <c r="I34" s="136" t="s">
        <v>458</v>
      </c>
      <c r="J34" s="137"/>
      <c r="K34" s="137"/>
      <c r="L34" s="137"/>
      <c r="M34" s="137"/>
      <c r="N34" s="138"/>
      <c r="P34" s="3"/>
      <c r="Q34" s="3"/>
    </row>
    <row r="35" spans="2:14" ht="19.5" customHeight="1">
      <c r="B35" s="55" t="s">
        <v>422</v>
      </c>
      <c r="C35" s="47" t="s">
        <v>423</v>
      </c>
      <c r="D35" s="13">
        <v>0.44</v>
      </c>
      <c r="E35" s="13"/>
      <c r="F35" s="13">
        <v>1.1</v>
      </c>
      <c r="G35" s="60" t="s">
        <v>260</v>
      </c>
      <c r="H35" s="113"/>
      <c r="I35" s="80" t="s">
        <v>464</v>
      </c>
      <c r="J35" s="65" t="s">
        <v>455</v>
      </c>
      <c r="K35" s="81">
        <v>0.29</v>
      </c>
      <c r="L35" s="36"/>
      <c r="M35" s="45">
        <v>0.73</v>
      </c>
      <c r="N35" s="84">
        <v>3600.39</v>
      </c>
    </row>
    <row r="36" spans="2:17" ht="19.5" customHeight="1">
      <c r="B36" s="55" t="s">
        <v>418</v>
      </c>
      <c r="C36" s="47" t="s">
        <v>254</v>
      </c>
      <c r="D36" s="13">
        <v>0.45</v>
      </c>
      <c r="E36" s="13"/>
      <c r="F36" s="13">
        <v>1.12</v>
      </c>
      <c r="G36" s="60">
        <v>5651.2</v>
      </c>
      <c r="H36" s="113"/>
      <c r="I36" s="80" t="s">
        <v>465</v>
      </c>
      <c r="J36" s="45" t="s">
        <v>456</v>
      </c>
      <c r="K36" s="54">
        <v>0.31</v>
      </c>
      <c r="L36" s="36"/>
      <c r="M36" s="45">
        <v>0.78</v>
      </c>
      <c r="N36" s="84">
        <v>4328.23</v>
      </c>
      <c r="P36" s="3"/>
      <c r="Q36" s="3"/>
    </row>
    <row r="37" spans="2:17" ht="19.5" customHeight="1">
      <c r="B37" s="55" t="s">
        <v>420</v>
      </c>
      <c r="C37" s="47" t="s">
        <v>254</v>
      </c>
      <c r="D37" s="13">
        <v>0.45</v>
      </c>
      <c r="E37" s="13"/>
      <c r="F37" s="13">
        <v>1.12</v>
      </c>
      <c r="G37" s="60">
        <v>5891.87</v>
      </c>
      <c r="H37" s="113"/>
      <c r="I37" s="80" t="s">
        <v>466</v>
      </c>
      <c r="J37" s="45" t="s">
        <v>457</v>
      </c>
      <c r="K37" s="54">
        <v>0.41</v>
      </c>
      <c r="L37" s="36"/>
      <c r="M37" s="45">
        <v>1.03</v>
      </c>
      <c r="N37" s="84">
        <v>5560.94</v>
      </c>
      <c r="O37" s="3"/>
      <c r="P37" s="3"/>
      <c r="Q37" s="3"/>
    </row>
    <row r="38" spans="2:17" ht="19.5" customHeight="1">
      <c r="B38" s="55" t="s">
        <v>424</v>
      </c>
      <c r="C38" s="47" t="s">
        <v>59</v>
      </c>
      <c r="D38" s="13">
        <v>0.72</v>
      </c>
      <c r="E38" s="13"/>
      <c r="F38" s="13">
        <v>1.8</v>
      </c>
      <c r="G38" s="60">
        <v>10387</v>
      </c>
      <c r="H38" s="112"/>
      <c r="I38" s="80" t="s">
        <v>467</v>
      </c>
      <c r="J38" s="45" t="s">
        <v>459</v>
      </c>
      <c r="K38" s="54">
        <v>0.44</v>
      </c>
      <c r="L38" s="36"/>
      <c r="M38" s="45">
        <v>1.1</v>
      </c>
      <c r="N38" s="84" t="s">
        <v>260</v>
      </c>
      <c r="P38" s="3"/>
      <c r="Q38" s="3"/>
    </row>
    <row r="39" spans="2:17" ht="19.5" customHeight="1">
      <c r="B39" s="55" t="s">
        <v>425</v>
      </c>
      <c r="C39" s="47" t="s">
        <v>60</v>
      </c>
      <c r="D39" s="13">
        <v>0.93</v>
      </c>
      <c r="E39" s="13"/>
      <c r="F39" s="13">
        <v>2.3</v>
      </c>
      <c r="G39" s="60">
        <v>11752.23</v>
      </c>
      <c r="H39" s="112"/>
      <c r="I39" s="115" t="s">
        <v>274</v>
      </c>
      <c r="J39" s="115"/>
      <c r="K39" s="115"/>
      <c r="L39" s="115"/>
      <c r="M39" s="115"/>
      <c r="N39" s="115"/>
      <c r="P39" s="3"/>
      <c r="Q39" s="3"/>
    </row>
    <row r="40" spans="2:17" ht="19.5" customHeight="1">
      <c r="B40" s="55" t="s">
        <v>426</v>
      </c>
      <c r="C40" s="47" t="s">
        <v>61</v>
      </c>
      <c r="D40" s="13">
        <v>0.99</v>
      </c>
      <c r="E40" s="13"/>
      <c r="F40" s="13">
        <v>2.45</v>
      </c>
      <c r="G40" s="60">
        <v>12899.2</v>
      </c>
      <c r="H40" s="112"/>
      <c r="I40" s="61" t="s">
        <v>21</v>
      </c>
      <c r="J40" s="47" t="s">
        <v>105</v>
      </c>
      <c r="K40" s="13">
        <v>0.28</v>
      </c>
      <c r="L40" s="13">
        <v>200</v>
      </c>
      <c r="M40" s="13">
        <v>0.7</v>
      </c>
      <c r="N40" s="85" t="s">
        <v>260</v>
      </c>
      <c r="P40" s="3"/>
      <c r="Q40" s="3"/>
    </row>
    <row r="41" spans="2:17" ht="19.5" customHeight="1">
      <c r="B41" s="110" t="s">
        <v>441</v>
      </c>
      <c r="C41" s="110"/>
      <c r="D41" s="110"/>
      <c r="E41" s="110"/>
      <c r="F41" s="110"/>
      <c r="G41" s="110"/>
      <c r="H41" s="112"/>
      <c r="I41" s="61" t="s">
        <v>255</v>
      </c>
      <c r="J41" s="47" t="s">
        <v>106</v>
      </c>
      <c r="K41" s="13">
        <v>0.37</v>
      </c>
      <c r="L41" s="13">
        <v>200</v>
      </c>
      <c r="M41" s="13">
        <v>0.92</v>
      </c>
      <c r="N41" s="85" t="s">
        <v>260</v>
      </c>
      <c r="P41" s="3"/>
      <c r="Q41" s="3"/>
    </row>
    <row r="42" spans="2:17" ht="19.5" customHeight="1">
      <c r="B42" s="115" t="s">
        <v>265</v>
      </c>
      <c r="C42" s="115"/>
      <c r="D42" s="115"/>
      <c r="E42" s="115"/>
      <c r="F42" s="115"/>
      <c r="G42" s="115"/>
      <c r="H42" s="112"/>
      <c r="I42" s="61" t="s">
        <v>22</v>
      </c>
      <c r="J42" s="47" t="s">
        <v>107</v>
      </c>
      <c r="K42" s="13">
        <v>0.46</v>
      </c>
      <c r="L42" s="13">
        <v>200</v>
      </c>
      <c r="M42" s="13">
        <v>1.15</v>
      </c>
      <c r="N42" s="85" t="s">
        <v>260</v>
      </c>
      <c r="P42" s="3"/>
      <c r="Q42" s="3"/>
    </row>
    <row r="43" spans="2:17" ht="19.5" customHeight="1">
      <c r="B43" s="110" t="s">
        <v>442</v>
      </c>
      <c r="C43" s="110"/>
      <c r="D43" s="110"/>
      <c r="E43" s="110"/>
      <c r="F43" s="110"/>
      <c r="G43" s="110"/>
      <c r="H43" s="112"/>
      <c r="I43" s="61" t="s">
        <v>23</v>
      </c>
      <c r="J43" s="47" t="s">
        <v>108</v>
      </c>
      <c r="K43" s="13">
        <v>0.55</v>
      </c>
      <c r="L43" s="13">
        <v>250</v>
      </c>
      <c r="M43" s="13">
        <v>1.38</v>
      </c>
      <c r="N43" s="85" t="s">
        <v>260</v>
      </c>
      <c r="P43" s="3"/>
      <c r="Q43" s="3"/>
    </row>
    <row r="44" spans="2:17" ht="19.5" customHeight="1">
      <c r="B44" s="56" t="s">
        <v>435</v>
      </c>
      <c r="C44" s="45" t="s">
        <v>430</v>
      </c>
      <c r="D44" s="54">
        <v>0.16</v>
      </c>
      <c r="E44" s="36"/>
      <c r="F44" s="50"/>
      <c r="G44" s="84">
        <v>1985</v>
      </c>
      <c r="H44" s="112"/>
      <c r="I44" s="61" t="s">
        <v>24</v>
      </c>
      <c r="J44" s="47" t="s">
        <v>109</v>
      </c>
      <c r="K44" s="13">
        <v>0.64</v>
      </c>
      <c r="L44" s="13">
        <v>250</v>
      </c>
      <c r="M44" s="13">
        <v>1.6</v>
      </c>
      <c r="N44" s="85" t="s">
        <v>260</v>
      </c>
      <c r="P44" s="3"/>
      <c r="Q44" s="3"/>
    </row>
    <row r="45" spans="2:17" ht="19.5" customHeight="1">
      <c r="B45" s="44" t="s">
        <v>436</v>
      </c>
      <c r="C45" s="45" t="s">
        <v>430</v>
      </c>
      <c r="D45" s="54">
        <v>0.16</v>
      </c>
      <c r="E45" s="36"/>
      <c r="F45" s="12"/>
      <c r="G45" s="84">
        <v>2144.7202286665</v>
      </c>
      <c r="H45" s="112"/>
      <c r="I45" s="61" t="s">
        <v>25</v>
      </c>
      <c r="J45" s="47" t="s">
        <v>110</v>
      </c>
      <c r="K45" s="13">
        <v>0.73</v>
      </c>
      <c r="L45" s="13">
        <v>250</v>
      </c>
      <c r="M45" s="13">
        <v>1.83</v>
      </c>
      <c r="N45" s="85" t="s">
        <v>260</v>
      </c>
      <c r="P45" s="3"/>
      <c r="Q45" s="3"/>
    </row>
    <row r="46" spans="2:17" ht="19.5" customHeight="1">
      <c r="B46" s="44" t="s">
        <v>437</v>
      </c>
      <c r="C46" s="45" t="s">
        <v>431</v>
      </c>
      <c r="D46" s="54">
        <v>0.28</v>
      </c>
      <c r="E46" s="36"/>
      <c r="F46" s="12"/>
      <c r="G46" s="84">
        <v>3480</v>
      </c>
      <c r="H46" s="112"/>
      <c r="I46" s="61" t="s">
        <v>26</v>
      </c>
      <c r="J46" s="47" t="s">
        <v>111</v>
      </c>
      <c r="K46" s="13">
        <v>0.82</v>
      </c>
      <c r="L46" s="13">
        <v>250</v>
      </c>
      <c r="M46" s="13">
        <v>2.05</v>
      </c>
      <c r="N46" s="85" t="s">
        <v>260</v>
      </c>
      <c r="P46" s="3"/>
      <c r="Q46" s="3"/>
    </row>
    <row r="47" spans="2:17" ht="19.5" customHeight="1">
      <c r="B47" s="44" t="s">
        <v>438</v>
      </c>
      <c r="C47" s="45" t="s">
        <v>432</v>
      </c>
      <c r="D47" s="54">
        <v>0.35</v>
      </c>
      <c r="E47" s="36"/>
      <c r="F47" s="53"/>
      <c r="G47" s="84">
        <v>3760</v>
      </c>
      <c r="H47" s="112"/>
      <c r="I47" s="61" t="s">
        <v>27</v>
      </c>
      <c r="J47" s="47" t="s">
        <v>112</v>
      </c>
      <c r="K47" s="13">
        <v>0.91</v>
      </c>
      <c r="L47" s="13">
        <v>250</v>
      </c>
      <c r="M47" s="13">
        <v>2.28</v>
      </c>
      <c r="N47" s="85" t="s">
        <v>260</v>
      </c>
      <c r="P47" s="3"/>
      <c r="Q47" s="3"/>
    </row>
    <row r="48" spans="2:17" ht="19.5" customHeight="1">
      <c r="B48" s="44" t="s">
        <v>439</v>
      </c>
      <c r="C48" s="45" t="s">
        <v>433</v>
      </c>
      <c r="D48" s="54">
        <v>0.44</v>
      </c>
      <c r="E48" s="36"/>
      <c r="F48" s="53"/>
      <c r="G48" s="84">
        <v>5588.636747491</v>
      </c>
      <c r="H48" s="112"/>
      <c r="I48" s="61" t="s">
        <v>28</v>
      </c>
      <c r="J48" s="47" t="s">
        <v>113</v>
      </c>
      <c r="K48" s="48">
        <v>1</v>
      </c>
      <c r="L48" s="13">
        <v>250</v>
      </c>
      <c r="M48" s="13">
        <v>2.5</v>
      </c>
      <c r="N48" s="85" t="s">
        <v>260</v>
      </c>
      <c r="P48" s="3"/>
      <c r="Q48" s="3"/>
    </row>
    <row r="49" spans="2:17" ht="19.5" customHeight="1">
      <c r="B49" s="44" t="s">
        <v>440</v>
      </c>
      <c r="C49" s="45" t="s">
        <v>434</v>
      </c>
      <c r="D49" s="54">
        <v>0.66</v>
      </c>
      <c r="E49" s="36"/>
      <c r="F49" s="53"/>
      <c r="G49" s="84">
        <v>7990</v>
      </c>
      <c r="H49" s="112"/>
      <c r="I49" s="61" t="s">
        <v>29</v>
      </c>
      <c r="J49" s="47" t="s">
        <v>114</v>
      </c>
      <c r="K49" s="13">
        <v>1.09</v>
      </c>
      <c r="L49" s="13">
        <v>250</v>
      </c>
      <c r="M49" s="13">
        <v>2.72</v>
      </c>
      <c r="N49" s="85" t="s">
        <v>260</v>
      </c>
      <c r="P49" s="3"/>
      <c r="Q49" s="3"/>
    </row>
    <row r="50" spans="2:17" ht="19.5" customHeight="1">
      <c r="B50" s="110" t="s">
        <v>443</v>
      </c>
      <c r="C50" s="110"/>
      <c r="D50" s="110"/>
      <c r="E50" s="110"/>
      <c r="F50" s="110"/>
      <c r="G50" s="110"/>
      <c r="H50" s="112"/>
      <c r="I50" s="115" t="s">
        <v>273</v>
      </c>
      <c r="J50" s="115"/>
      <c r="K50" s="115"/>
      <c r="L50" s="115"/>
      <c r="M50" s="115"/>
      <c r="N50" s="115"/>
      <c r="P50" s="3"/>
      <c r="Q50" s="3"/>
    </row>
    <row r="51" spans="2:17" ht="19.5" customHeight="1">
      <c r="B51" s="115" t="s">
        <v>266</v>
      </c>
      <c r="C51" s="115"/>
      <c r="D51" s="115"/>
      <c r="E51" s="115"/>
      <c r="F51" s="115"/>
      <c r="G51" s="115"/>
      <c r="H51" s="112"/>
      <c r="I51" s="62" t="s">
        <v>360</v>
      </c>
      <c r="J51" s="40" t="s">
        <v>358</v>
      </c>
      <c r="K51" s="63">
        <v>0.72</v>
      </c>
      <c r="L51" s="63">
        <v>300</v>
      </c>
      <c r="M51" s="64">
        <v>1.8</v>
      </c>
      <c r="N51" s="87" t="s">
        <v>260</v>
      </c>
      <c r="P51" s="3"/>
      <c r="Q51" s="3"/>
    </row>
    <row r="52" spans="2:17" s="2" customFormat="1" ht="19.5" customHeight="1">
      <c r="B52" s="52" t="s">
        <v>1</v>
      </c>
      <c r="C52" s="47" t="s">
        <v>63</v>
      </c>
      <c r="D52" s="12">
        <v>0.37</v>
      </c>
      <c r="E52" s="12">
        <v>150</v>
      </c>
      <c r="F52" s="12">
        <v>0.92</v>
      </c>
      <c r="G52" s="85" t="s">
        <v>260</v>
      </c>
      <c r="H52" s="112"/>
      <c r="I52" s="44" t="s">
        <v>362</v>
      </c>
      <c r="J52" s="45" t="s">
        <v>115</v>
      </c>
      <c r="K52" s="46">
        <v>0.96</v>
      </c>
      <c r="L52" s="46">
        <v>300</v>
      </c>
      <c r="M52" s="46">
        <v>2.4</v>
      </c>
      <c r="N52" s="87">
        <v>20000</v>
      </c>
      <c r="P52" s="5"/>
      <c r="Q52" s="5"/>
    </row>
    <row r="53" spans="2:17" ht="19.5" customHeight="1">
      <c r="B53" s="52" t="s">
        <v>2</v>
      </c>
      <c r="C53" s="47" t="s">
        <v>64</v>
      </c>
      <c r="D53" s="12">
        <v>0.18</v>
      </c>
      <c r="E53" s="12">
        <v>150</v>
      </c>
      <c r="F53" s="12">
        <v>0.45</v>
      </c>
      <c r="G53" s="85" t="s">
        <v>260</v>
      </c>
      <c r="H53" s="112"/>
      <c r="I53" s="44" t="s">
        <v>363</v>
      </c>
      <c r="J53" s="45" t="s">
        <v>116</v>
      </c>
      <c r="K53" s="43">
        <v>1.2</v>
      </c>
      <c r="L53" s="46">
        <v>300</v>
      </c>
      <c r="M53" s="46">
        <v>3</v>
      </c>
      <c r="N53" s="87">
        <v>21310.12</v>
      </c>
      <c r="P53" s="3"/>
      <c r="Q53" s="3"/>
    </row>
    <row r="54" spans="2:17" ht="19.5" customHeight="1">
      <c r="B54" s="52" t="s">
        <v>3</v>
      </c>
      <c r="C54" s="47" t="s">
        <v>65</v>
      </c>
      <c r="D54" s="12">
        <v>0.46</v>
      </c>
      <c r="E54" s="12">
        <v>150</v>
      </c>
      <c r="F54" s="12">
        <v>1.15</v>
      </c>
      <c r="G54" s="85" t="s">
        <v>260</v>
      </c>
      <c r="H54" s="112"/>
      <c r="I54" s="62" t="s">
        <v>361</v>
      </c>
      <c r="J54" s="65" t="s">
        <v>359</v>
      </c>
      <c r="K54" s="63">
        <v>1.44</v>
      </c>
      <c r="L54" s="63">
        <v>300</v>
      </c>
      <c r="M54" s="63">
        <v>3.6</v>
      </c>
      <c r="N54" s="87">
        <v>23841.12</v>
      </c>
      <c r="P54" s="3"/>
      <c r="Q54" s="3"/>
    </row>
    <row r="55" spans="1:17" ht="19.5" customHeight="1">
      <c r="A55" s="3"/>
      <c r="B55" s="52" t="s">
        <v>4</v>
      </c>
      <c r="C55" s="47" t="s">
        <v>66</v>
      </c>
      <c r="D55" s="12">
        <v>0.22</v>
      </c>
      <c r="E55" s="12">
        <v>150</v>
      </c>
      <c r="F55" s="12">
        <v>0.55</v>
      </c>
      <c r="G55" s="85" t="s">
        <v>260</v>
      </c>
      <c r="H55" s="112"/>
      <c r="I55" s="115" t="s">
        <v>272</v>
      </c>
      <c r="J55" s="115"/>
      <c r="K55" s="115"/>
      <c r="L55" s="115"/>
      <c r="M55" s="115"/>
      <c r="N55" s="115"/>
      <c r="P55" s="3"/>
      <c r="Q55" s="3"/>
    </row>
    <row r="56" spans="1:17" ht="19.5" customHeight="1">
      <c r="A56" s="3"/>
      <c r="B56" s="52" t="s">
        <v>5</v>
      </c>
      <c r="C56" s="47" t="s">
        <v>70</v>
      </c>
      <c r="D56" s="12">
        <v>0.55</v>
      </c>
      <c r="E56" s="12">
        <v>150</v>
      </c>
      <c r="F56" s="12">
        <v>1.37</v>
      </c>
      <c r="G56" s="85" t="s">
        <v>260</v>
      </c>
      <c r="H56" s="112"/>
      <c r="I56" s="66" t="s">
        <v>404</v>
      </c>
      <c r="J56" s="47" t="s">
        <v>117</v>
      </c>
      <c r="K56" s="13">
        <v>1.88</v>
      </c>
      <c r="L56" s="13" t="s">
        <v>128</v>
      </c>
      <c r="M56" s="13">
        <v>4.64</v>
      </c>
      <c r="N56" s="85">
        <v>10134.23</v>
      </c>
      <c r="P56" s="3"/>
      <c r="Q56" s="3"/>
    </row>
    <row r="57" spans="1:17" ht="19.5" customHeight="1">
      <c r="A57" s="3"/>
      <c r="B57" s="52" t="s">
        <v>6</v>
      </c>
      <c r="C57" s="47" t="s">
        <v>71</v>
      </c>
      <c r="D57" s="12">
        <v>0.26</v>
      </c>
      <c r="E57" s="12">
        <v>150</v>
      </c>
      <c r="F57" s="12">
        <v>0.65</v>
      </c>
      <c r="G57" s="85" t="s">
        <v>260</v>
      </c>
      <c r="H57" s="112"/>
      <c r="I57" s="66" t="s">
        <v>405</v>
      </c>
      <c r="J57" s="47" t="s">
        <v>118</v>
      </c>
      <c r="K57" s="13">
        <v>1.84</v>
      </c>
      <c r="L57" s="13" t="s">
        <v>128</v>
      </c>
      <c r="M57" s="13">
        <v>4.42</v>
      </c>
      <c r="N57" s="85">
        <v>9922.86</v>
      </c>
      <c r="P57" s="3"/>
      <c r="Q57" s="3"/>
    </row>
    <row r="58" spans="1:17" ht="19.5" customHeight="1">
      <c r="A58" s="3"/>
      <c r="B58" s="52" t="s">
        <v>8</v>
      </c>
      <c r="C58" s="47" t="s">
        <v>67</v>
      </c>
      <c r="D58" s="12">
        <v>0.17</v>
      </c>
      <c r="E58" s="12">
        <v>150</v>
      </c>
      <c r="F58" s="12">
        <v>0.43</v>
      </c>
      <c r="G58" s="85" t="s">
        <v>260</v>
      </c>
      <c r="H58" s="112"/>
      <c r="I58" s="66" t="s">
        <v>406</v>
      </c>
      <c r="J58" s="47" t="s">
        <v>121</v>
      </c>
      <c r="K58" s="13">
        <v>1.46</v>
      </c>
      <c r="L58" s="13" t="s">
        <v>128</v>
      </c>
      <c r="M58" s="13">
        <v>3.6</v>
      </c>
      <c r="N58" s="85">
        <v>8521.66</v>
      </c>
      <c r="P58" s="3"/>
      <c r="Q58" s="3"/>
    </row>
    <row r="59" spans="2:17" ht="19.5" customHeight="1">
      <c r="B59" s="52" t="s">
        <v>10</v>
      </c>
      <c r="C59" s="47" t="s">
        <v>257</v>
      </c>
      <c r="D59" s="12">
        <v>0.2</v>
      </c>
      <c r="E59" s="34">
        <v>150</v>
      </c>
      <c r="F59" s="12">
        <v>0.5</v>
      </c>
      <c r="G59" s="85" t="s">
        <v>260</v>
      </c>
      <c r="H59" s="112"/>
      <c r="I59" s="66" t="s">
        <v>407</v>
      </c>
      <c r="J59" s="47" t="s">
        <v>122</v>
      </c>
      <c r="K59" s="13">
        <v>0.36</v>
      </c>
      <c r="L59" s="13" t="s">
        <v>128</v>
      </c>
      <c r="M59" s="13">
        <v>0.9</v>
      </c>
      <c r="N59" s="85">
        <v>2398.87</v>
      </c>
      <c r="P59" s="3"/>
      <c r="Q59" s="3"/>
    </row>
    <row r="60" spans="2:17" ht="19.5" customHeight="1">
      <c r="B60" s="52" t="s">
        <v>7</v>
      </c>
      <c r="C60" s="47" t="s">
        <v>72</v>
      </c>
      <c r="D60" s="12">
        <v>0.31</v>
      </c>
      <c r="E60" s="12">
        <v>150</v>
      </c>
      <c r="F60" s="12">
        <v>0.78</v>
      </c>
      <c r="G60" s="85" t="s">
        <v>260</v>
      </c>
      <c r="H60" s="112"/>
      <c r="I60" s="66" t="s">
        <v>408</v>
      </c>
      <c r="J60" s="47" t="s">
        <v>119</v>
      </c>
      <c r="K60" s="13">
        <v>2.51</v>
      </c>
      <c r="L60" s="13" t="s">
        <v>128</v>
      </c>
      <c r="M60" s="13">
        <v>6.15</v>
      </c>
      <c r="N60" s="60">
        <v>14298</v>
      </c>
      <c r="P60" s="3"/>
      <c r="Q60" s="3"/>
    </row>
    <row r="61" spans="2:17" ht="19.5" customHeight="1">
      <c r="B61" s="52" t="s">
        <v>9</v>
      </c>
      <c r="C61" s="47" t="s">
        <v>73</v>
      </c>
      <c r="D61" s="12">
        <v>0.65</v>
      </c>
      <c r="E61" s="12">
        <v>150</v>
      </c>
      <c r="F61" s="12">
        <v>1.63</v>
      </c>
      <c r="G61" s="85" t="s">
        <v>260</v>
      </c>
      <c r="H61" s="112"/>
      <c r="I61" s="66" t="s">
        <v>409</v>
      </c>
      <c r="J61" s="47" t="s">
        <v>120</v>
      </c>
      <c r="K61" s="13">
        <v>1.69</v>
      </c>
      <c r="L61" s="13" t="s">
        <v>128</v>
      </c>
      <c r="M61" s="13">
        <v>4.2</v>
      </c>
      <c r="N61" s="60">
        <v>9785.6</v>
      </c>
      <c r="P61" s="3"/>
      <c r="Q61" s="3"/>
    </row>
    <row r="62" spans="2:17" ht="19.5" customHeight="1">
      <c r="B62" s="52" t="s">
        <v>11</v>
      </c>
      <c r="C62" s="47" t="s">
        <v>68</v>
      </c>
      <c r="D62" s="12">
        <v>0.23</v>
      </c>
      <c r="E62" s="12">
        <v>200</v>
      </c>
      <c r="F62" s="12">
        <v>0.57</v>
      </c>
      <c r="G62" s="85" t="s">
        <v>260</v>
      </c>
      <c r="H62" s="112"/>
      <c r="I62" s="66" t="s">
        <v>410</v>
      </c>
      <c r="J62" s="47" t="s">
        <v>258</v>
      </c>
      <c r="K62" s="13">
        <v>1.49</v>
      </c>
      <c r="L62" s="13" t="s">
        <v>128</v>
      </c>
      <c r="M62" s="13">
        <v>3.58</v>
      </c>
      <c r="N62" s="85">
        <v>8497.87</v>
      </c>
      <c r="P62" s="3"/>
      <c r="Q62" s="3"/>
    </row>
    <row r="63" spans="2:17" ht="19.5" customHeight="1">
      <c r="B63" s="52" t="s">
        <v>12</v>
      </c>
      <c r="C63" s="47" t="s">
        <v>74</v>
      </c>
      <c r="D63" s="12">
        <v>0.36</v>
      </c>
      <c r="E63" s="12">
        <v>200</v>
      </c>
      <c r="F63" s="12">
        <v>0.9</v>
      </c>
      <c r="G63" s="85" t="s">
        <v>260</v>
      </c>
      <c r="H63" s="112"/>
      <c r="I63" s="66" t="s">
        <v>398</v>
      </c>
      <c r="J63" s="47" t="s">
        <v>279</v>
      </c>
      <c r="K63" s="13">
        <v>1.12</v>
      </c>
      <c r="L63" s="13" t="s">
        <v>128</v>
      </c>
      <c r="M63" s="13">
        <v>2.69</v>
      </c>
      <c r="N63" s="85" t="s">
        <v>260</v>
      </c>
      <c r="P63" s="3"/>
      <c r="Q63" s="3"/>
    </row>
    <row r="64" spans="2:17" ht="19.5" customHeight="1">
      <c r="B64" s="52" t="s">
        <v>13</v>
      </c>
      <c r="C64" s="47" t="s">
        <v>75</v>
      </c>
      <c r="D64" s="12">
        <v>0.76</v>
      </c>
      <c r="E64" s="12">
        <v>200</v>
      </c>
      <c r="F64" s="12">
        <v>1.9</v>
      </c>
      <c r="G64" s="85" t="s">
        <v>260</v>
      </c>
      <c r="H64" s="112"/>
      <c r="I64" s="66" t="s">
        <v>399</v>
      </c>
      <c r="J64" s="47" t="s">
        <v>280</v>
      </c>
      <c r="K64" s="13">
        <v>1.03</v>
      </c>
      <c r="L64" s="13" t="s">
        <v>128</v>
      </c>
      <c r="M64" s="13">
        <v>2.47</v>
      </c>
      <c r="N64" s="85">
        <v>5974.37</v>
      </c>
      <c r="P64" s="3"/>
      <c r="Q64" s="3"/>
    </row>
    <row r="65" spans="2:17" ht="19.5" customHeight="1">
      <c r="B65" s="52" t="s">
        <v>14</v>
      </c>
      <c r="C65" s="47" t="s">
        <v>69</v>
      </c>
      <c r="D65" s="12">
        <v>0.26</v>
      </c>
      <c r="E65" s="12">
        <v>350</v>
      </c>
      <c r="F65" s="12">
        <v>0.65</v>
      </c>
      <c r="G65" s="85" t="s">
        <v>260</v>
      </c>
      <c r="H65" s="112"/>
      <c r="I65" s="66" t="s">
        <v>400</v>
      </c>
      <c r="J65" s="47" t="s">
        <v>281</v>
      </c>
      <c r="K65" s="13">
        <v>0.69</v>
      </c>
      <c r="L65" s="13" t="s">
        <v>128</v>
      </c>
      <c r="M65" s="13">
        <v>1.66</v>
      </c>
      <c r="N65" s="60">
        <v>3997.5</v>
      </c>
      <c r="P65" s="3"/>
      <c r="Q65" s="3"/>
    </row>
    <row r="66" spans="2:17" ht="19.5" customHeight="1">
      <c r="B66" s="52" t="s">
        <v>15</v>
      </c>
      <c r="C66" s="47" t="s">
        <v>76</v>
      </c>
      <c r="D66" s="12">
        <v>0.86</v>
      </c>
      <c r="E66" s="12">
        <v>350</v>
      </c>
      <c r="F66" s="12">
        <v>2.15</v>
      </c>
      <c r="G66" s="85" t="s">
        <v>260</v>
      </c>
      <c r="H66" s="112"/>
      <c r="I66" s="66" t="s">
        <v>401</v>
      </c>
      <c r="J66" s="47" t="s">
        <v>282</v>
      </c>
      <c r="K66" s="13">
        <v>0.55</v>
      </c>
      <c r="L66" s="13" t="s">
        <v>128</v>
      </c>
      <c r="M66" s="13">
        <v>1.32</v>
      </c>
      <c r="N66" s="60">
        <v>2988.23</v>
      </c>
      <c r="P66" s="3"/>
      <c r="Q66" s="3"/>
    </row>
    <row r="67" spans="2:16" ht="19.5" customHeight="1">
      <c r="B67" s="52" t="s">
        <v>16</v>
      </c>
      <c r="C67" s="47" t="s">
        <v>77</v>
      </c>
      <c r="D67" s="12">
        <v>0.78</v>
      </c>
      <c r="E67" s="12">
        <v>200</v>
      </c>
      <c r="F67" s="12">
        <v>1.95</v>
      </c>
      <c r="G67" s="85" t="s">
        <v>260</v>
      </c>
      <c r="H67" s="112"/>
      <c r="I67" s="66" t="s">
        <v>402</v>
      </c>
      <c r="J67" s="67" t="s">
        <v>283</v>
      </c>
      <c r="K67" s="45">
        <v>0.31</v>
      </c>
      <c r="L67" s="13" t="s">
        <v>128</v>
      </c>
      <c r="M67" s="45">
        <v>0.74</v>
      </c>
      <c r="N67" s="85" t="s">
        <v>259</v>
      </c>
      <c r="P67" s="3"/>
    </row>
    <row r="68" spans="2:17" ht="19.5" customHeight="1">
      <c r="B68" s="52" t="s">
        <v>17</v>
      </c>
      <c r="C68" s="47" t="s">
        <v>78</v>
      </c>
      <c r="D68" s="12">
        <v>0.91</v>
      </c>
      <c r="E68" s="12">
        <v>250</v>
      </c>
      <c r="F68" s="12">
        <v>2.28</v>
      </c>
      <c r="G68" s="85" t="s">
        <v>260</v>
      </c>
      <c r="H68" s="112"/>
      <c r="I68" s="115" t="s">
        <v>277</v>
      </c>
      <c r="J68" s="115"/>
      <c r="K68" s="115"/>
      <c r="L68" s="115"/>
      <c r="M68" s="115"/>
      <c r="N68" s="115"/>
      <c r="P68" s="3"/>
      <c r="Q68" s="3"/>
    </row>
    <row r="69" spans="2:17" ht="19.5" customHeight="1">
      <c r="B69" s="52" t="s">
        <v>18</v>
      </c>
      <c r="C69" s="47" t="s">
        <v>79</v>
      </c>
      <c r="D69" s="12">
        <v>1.13</v>
      </c>
      <c r="E69" s="12">
        <v>350</v>
      </c>
      <c r="F69" s="12">
        <v>2.83</v>
      </c>
      <c r="G69" s="85" t="s">
        <v>260</v>
      </c>
      <c r="H69" s="112"/>
      <c r="I69" s="49" t="s">
        <v>284</v>
      </c>
      <c r="J69" s="31" t="s">
        <v>302</v>
      </c>
      <c r="K69" s="31">
        <f>1.77*2</f>
        <v>3.54</v>
      </c>
      <c r="L69" s="31">
        <v>300</v>
      </c>
      <c r="M69" s="31">
        <f>4.068*2</f>
        <v>8.136</v>
      </c>
      <c r="N69" s="85" t="s">
        <v>259</v>
      </c>
      <c r="P69" s="3"/>
      <c r="Q69" s="3"/>
    </row>
    <row r="70" spans="2:17" ht="19.5" customHeight="1">
      <c r="B70" s="52" t="s">
        <v>19</v>
      </c>
      <c r="C70" s="47" t="s">
        <v>80</v>
      </c>
      <c r="D70" s="12">
        <v>1.29</v>
      </c>
      <c r="E70" s="12">
        <v>350</v>
      </c>
      <c r="F70" s="12">
        <v>3.22</v>
      </c>
      <c r="G70" s="85" t="s">
        <v>260</v>
      </c>
      <c r="H70" s="112"/>
      <c r="I70" s="49" t="s">
        <v>285</v>
      </c>
      <c r="J70" s="31" t="s">
        <v>303</v>
      </c>
      <c r="K70" s="31">
        <f>1.24*2</f>
        <v>2.48</v>
      </c>
      <c r="L70" s="31">
        <v>300</v>
      </c>
      <c r="M70" s="31">
        <f>2.849*2</f>
        <v>5.698</v>
      </c>
      <c r="N70" s="85" t="s">
        <v>259</v>
      </c>
      <c r="P70" s="3"/>
      <c r="Q70" s="3"/>
    </row>
    <row r="71" spans="2:17" ht="19.5" customHeight="1">
      <c r="B71" s="115" t="s">
        <v>267</v>
      </c>
      <c r="C71" s="115"/>
      <c r="D71" s="127"/>
      <c r="E71" s="127"/>
      <c r="F71" s="127"/>
      <c r="G71" s="127"/>
      <c r="H71" s="112"/>
      <c r="I71" s="49" t="s">
        <v>286</v>
      </c>
      <c r="J71" s="31" t="s">
        <v>304</v>
      </c>
      <c r="K71" s="31">
        <f>1.29*2</f>
        <v>2.58</v>
      </c>
      <c r="L71" s="31">
        <v>300</v>
      </c>
      <c r="M71" s="31">
        <f>2.938*2</f>
        <v>5.876</v>
      </c>
      <c r="N71" s="85" t="s">
        <v>259</v>
      </c>
      <c r="P71" s="3"/>
      <c r="Q71" s="3"/>
    </row>
    <row r="72" spans="2:17" ht="19.5" customHeight="1">
      <c r="B72" s="49" t="s">
        <v>146</v>
      </c>
      <c r="C72" s="49"/>
      <c r="D72" s="13">
        <v>0.188</v>
      </c>
      <c r="E72" s="13"/>
      <c r="F72" s="13">
        <v>0.47</v>
      </c>
      <c r="G72" s="60">
        <v>1980</v>
      </c>
      <c r="H72" s="112"/>
      <c r="I72" s="49" t="s">
        <v>287</v>
      </c>
      <c r="J72" s="31" t="s">
        <v>305</v>
      </c>
      <c r="K72" s="31">
        <f>1*2</f>
        <v>2</v>
      </c>
      <c r="L72" s="31">
        <v>300</v>
      </c>
      <c r="M72" s="31">
        <f>2.303*2</f>
        <v>4.606</v>
      </c>
      <c r="N72" s="85" t="s">
        <v>259</v>
      </c>
      <c r="P72" s="3"/>
      <c r="Q72" s="3"/>
    </row>
    <row r="73" spans="2:17" ht="19.5" customHeight="1">
      <c r="B73" s="49" t="s">
        <v>147</v>
      </c>
      <c r="C73" s="49"/>
      <c r="D73" s="13">
        <v>0.062</v>
      </c>
      <c r="E73" s="13"/>
      <c r="F73" s="13">
        <v>0.15</v>
      </c>
      <c r="G73" s="60">
        <v>680</v>
      </c>
      <c r="H73" s="112"/>
      <c r="I73" s="49" t="s">
        <v>288</v>
      </c>
      <c r="J73" s="31" t="s">
        <v>306</v>
      </c>
      <c r="K73" s="13">
        <f>0.88*2</f>
        <v>1.76</v>
      </c>
      <c r="L73" s="31">
        <v>300</v>
      </c>
      <c r="M73" s="31">
        <f>2.039*2</f>
        <v>4.078</v>
      </c>
      <c r="N73" s="85" t="s">
        <v>259</v>
      </c>
      <c r="P73" s="3"/>
      <c r="Q73" s="3"/>
    </row>
    <row r="74" spans="2:16" ht="19.5" customHeight="1">
      <c r="B74" s="49" t="s">
        <v>30</v>
      </c>
      <c r="C74" s="49"/>
      <c r="D74" s="13">
        <v>0.043</v>
      </c>
      <c r="E74" s="13"/>
      <c r="F74" s="13">
        <v>0.1</v>
      </c>
      <c r="G74" s="60">
        <v>370</v>
      </c>
      <c r="H74" s="112"/>
      <c r="I74" s="49" t="s">
        <v>289</v>
      </c>
      <c r="J74" s="31" t="s">
        <v>307</v>
      </c>
      <c r="K74" s="13">
        <f>0.71*2</f>
        <v>1.42</v>
      </c>
      <c r="L74" s="31">
        <v>300</v>
      </c>
      <c r="M74" s="31">
        <f>1.621*2</f>
        <v>3.242</v>
      </c>
      <c r="N74" s="85" t="s">
        <v>259</v>
      </c>
      <c r="P74" s="3"/>
    </row>
    <row r="75" spans="2:17" ht="19.5" customHeight="1">
      <c r="B75" s="49" t="s">
        <v>31</v>
      </c>
      <c r="C75" s="49"/>
      <c r="D75" s="13">
        <v>0.126</v>
      </c>
      <c r="E75" s="13"/>
      <c r="F75" s="13">
        <v>0.32</v>
      </c>
      <c r="G75" s="60" t="s">
        <v>260</v>
      </c>
      <c r="H75" s="112"/>
      <c r="I75" s="49" t="s">
        <v>290</v>
      </c>
      <c r="J75" s="31" t="s">
        <v>308</v>
      </c>
      <c r="K75" s="13">
        <f>0.69*2</f>
        <v>1.38</v>
      </c>
      <c r="L75" s="31">
        <v>300</v>
      </c>
      <c r="M75" s="31">
        <f>1.587*2</f>
        <v>3.174</v>
      </c>
      <c r="N75" s="85" t="s">
        <v>259</v>
      </c>
      <c r="P75" s="3"/>
      <c r="Q75" s="3"/>
    </row>
    <row r="76" spans="1:17" ht="19.5" customHeight="1">
      <c r="A76" s="3"/>
      <c r="B76" s="49" t="s">
        <v>32</v>
      </c>
      <c r="C76" s="49"/>
      <c r="D76" s="13">
        <v>0.016</v>
      </c>
      <c r="E76" s="13"/>
      <c r="F76" s="13">
        <v>0.04</v>
      </c>
      <c r="G76" s="60">
        <v>182</v>
      </c>
      <c r="H76" s="112"/>
      <c r="I76" s="49" t="s">
        <v>291</v>
      </c>
      <c r="J76" s="31" t="s">
        <v>309</v>
      </c>
      <c r="K76" s="13">
        <f>0.6*2</f>
        <v>1.2</v>
      </c>
      <c r="L76" s="31">
        <v>300</v>
      </c>
      <c r="M76" s="31">
        <f>1.38*2</f>
        <v>2.76</v>
      </c>
      <c r="N76" s="85" t="s">
        <v>259</v>
      </c>
      <c r="P76" s="3"/>
      <c r="Q76" s="3"/>
    </row>
    <row r="77" spans="1:17" ht="19.5" customHeight="1">
      <c r="A77" s="3"/>
      <c r="B77" s="49" t="s">
        <v>444</v>
      </c>
      <c r="C77" s="49"/>
      <c r="D77" s="13">
        <v>0.052</v>
      </c>
      <c r="E77" s="13"/>
      <c r="F77" s="13">
        <v>0.12</v>
      </c>
      <c r="G77" s="60">
        <v>420</v>
      </c>
      <c r="H77" s="112"/>
      <c r="I77" s="49" t="s">
        <v>292</v>
      </c>
      <c r="J77" s="41" t="s">
        <v>310</v>
      </c>
      <c r="K77" s="13">
        <f>0.16*2</f>
        <v>0.32</v>
      </c>
      <c r="L77" s="31">
        <v>300</v>
      </c>
      <c r="M77" s="31">
        <f>0.368*2</f>
        <v>0.736</v>
      </c>
      <c r="N77" s="85" t="s">
        <v>259</v>
      </c>
      <c r="P77" s="3"/>
      <c r="Q77" s="3"/>
    </row>
    <row r="78" spans="1:17" ht="19.5" customHeight="1">
      <c r="A78" s="3"/>
      <c r="B78" s="49" t="s">
        <v>445</v>
      </c>
      <c r="C78" s="49"/>
      <c r="D78" s="13">
        <v>0.153</v>
      </c>
      <c r="E78" s="13"/>
      <c r="F78" s="13">
        <v>0.37</v>
      </c>
      <c r="G78" s="60">
        <v>1465</v>
      </c>
      <c r="H78" s="112"/>
      <c r="I78" s="49" t="s">
        <v>293</v>
      </c>
      <c r="J78" s="41" t="s">
        <v>311</v>
      </c>
      <c r="K78" s="13">
        <f>0.14*2</f>
        <v>0.28</v>
      </c>
      <c r="L78" s="31">
        <v>300</v>
      </c>
      <c r="M78" s="31">
        <f>0.322*2</f>
        <v>0.644</v>
      </c>
      <c r="N78" s="85" t="s">
        <v>259</v>
      </c>
      <c r="P78" s="3"/>
      <c r="Q78" s="3"/>
    </row>
    <row r="79" spans="1:17" ht="19.5" customHeight="1">
      <c r="A79" s="3"/>
      <c r="B79" s="49" t="s">
        <v>447</v>
      </c>
      <c r="C79" s="49"/>
      <c r="D79" s="13">
        <v>0.053</v>
      </c>
      <c r="E79" s="13"/>
      <c r="F79" s="13">
        <v>0.13</v>
      </c>
      <c r="G79" s="60" t="s">
        <v>260</v>
      </c>
      <c r="H79" s="112"/>
      <c r="I79" s="49" t="s">
        <v>294</v>
      </c>
      <c r="J79" s="41" t="s">
        <v>312</v>
      </c>
      <c r="K79" s="13">
        <f>0.13*2</f>
        <v>0.26</v>
      </c>
      <c r="L79" s="31">
        <v>300</v>
      </c>
      <c r="M79" s="31">
        <f>0.299*2</f>
        <v>0.598</v>
      </c>
      <c r="N79" s="85" t="s">
        <v>259</v>
      </c>
      <c r="P79" s="3"/>
      <c r="Q79" s="3"/>
    </row>
    <row r="80" spans="1:17" ht="19.5" customHeight="1">
      <c r="A80" s="3"/>
      <c r="B80" s="49" t="s">
        <v>448</v>
      </c>
      <c r="C80" s="49"/>
      <c r="D80" s="13">
        <v>0.161</v>
      </c>
      <c r="E80" s="13"/>
      <c r="F80" s="13">
        <v>0.4</v>
      </c>
      <c r="G80" s="60">
        <v>1760</v>
      </c>
      <c r="H80" s="112"/>
      <c r="I80" s="68" t="s">
        <v>295</v>
      </c>
      <c r="J80" s="41" t="s">
        <v>313</v>
      </c>
      <c r="K80" s="13">
        <f>0.12*2</f>
        <v>0.24</v>
      </c>
      <c r="L80" s="31">
        <v>300</v>
      </c>
      <c r="M80" s="31">
        <f>0.276*2</f>
        <v>0.552</v>
      </c>
      <c r="N80" s="85" t="s">
        <v>259</v>
      </c>
      <c r="P80" s="3"/>
      <c r="Q80" s="3"/>
    </row>
    <row r="81" spans="1:17" ht="19.5" customHeight="1">
      <c r="A81" s="3"/>
      <c r="B81" s="49" t="s">
        <v>449</v>
      </c>
      <c r="C81" s="49"/>
      <c r="D81" s="13"/>
      <c r="E81" s="13"/>
      <c r="F81" s="13"/>
      <c r="G81" s="60" t="s">
        <v>260</v>
      </c>
      <c r="H81" s="112"/>
      <c r="I81" s="115" t="s">
        <v>278</v>
      </c>
      <c r="J81" s="115"/>
      <c r="K81" s="115"/>
      <c r="L81" s="115"/>
      <c r="M81" s="115"/>
      <c r="N81" s="115"/>
      <c r="P81" s="3"/>
      <c r="Q81" s="3"/>
    </row>
    <row r="82" spans="1:17" ht="19.5" customHeight="1">
      <c r="A82" s="3"/>
      <c r="B82" s="115" t="s">
        <v>446</v>
      </c>
      <c r="C82" s="115"/>
      <c r="D82" s="115"/>
      <c r="E82" s="115"/>
      <c r="F82" s="115"/>
      <c r="G82" s="115"/>
      <c r="H82" s="112"/>
      <c r="I82" s="30" t="s">
        <v>296</v>
      </c>
      <c r="J82" s="41" t="s">
        <v>314</v>
      </c>
      <c r="K82" s="13">
        <f>0.936*2</f>
        <v>1.872</v>
      </c>
      <c r="L82" s="13" t="s">
        <v>128</v>
      </c>
      <c r="M82" s="13">
        <f>2.15*2</f>
        <v>4.3</v>
      </c>
      <c r="N82" s="85" t="s">
        <v>259</v>
      </c>
      <c r="P82" s="3"/>
      <c r="Q82" s="3"/>
    </row>
    <row r="83" spans="1:17" ht="19.5" customHeight="1">
      <c r="A83" s="3"/>
      <c r="B83" s="49" t="s">
        <v>167</v>
      </c>
      <c r="C83" s="49"/>
      <c r="D83" s="14">
        <v>1.37</v>
      </c>
      <c r="E83" s="14">
        <v>200</v>
      </c>
      <c r="F83" s="14">
        <v>2.12</v>
      </c>
      <c r="G83" s="13" t="s">
        <v>260</v>
      </c>
      <c r="H83" s="112"/>
      <c r="I83" s="30" t="s">
        <v>297</v>
      </c>
      <c r="J83" s="41" t="s">
        <v>315</v>
      </c>
      <c r="K83" s="13">
        <f>0.916*2</f>
        <v>1.832</v>
      </c>
      <c r="L83" s="13" t="s">
        <v>128</v>
      </c>
      <c r="M83" s="13">
        <f>2.11*2</f>
        <v>4.22</v>
      </c>
      <c r="N83" s="85" t="s">
        <v>259</v>
      </c>
      <c r="O83" s="3"/>
      <c r="P83" s="3"/>
      <c r="Q83" s="3"/>
    </row>
    <row r="84" spans="1:17" ht="19.5" customHeight="1">
      <c r="A84" s="3"/>
      <c r="B84" s="49" t="s">
        <v>232</v>
      </c>
      <c r="C84" s="49"/>
      <c r="D84" s="14">
        <v>1.65</v>
      </c>
      <c r="E84" s="14">
        <v>200</v>
      </c>
      <c r="F84" s="14">
        <v>2.5</v>
      </c>
      <c r="G84" s="13" t="s">
        <v>260</v>
      </c>
      <c r="H84" s="112"/>
      <c r="I84" s="30" t="s">
        <v>298</v>
      </c>
      <c r="J84" s="41" t="s">
        <v>316</v>
      </c>
      <c r="K84" s="13">
        <f>0.726*2</f>
        <v>1.452</v>
      </c>
      <c r="L84" s="13" t="s">
        <v>128</v>
      </c>
      <c r="M84" s="13">
        <f>1.67*2</f>
        <v>3.34</v>
      </c>
      <c r="N84" s="85" t="s">
        <v>259</v>
      </c>
      <c r="O84" s="3"/>
      <c r="P84" s="3"/>
      <c r="Q84" s="3"/>
    </row>
    <row r="85" spans="1:17" ht="19.5" customHeight="1">
      <c r="A85" s="3"/>
      <c r="B85" s="49" t="s">
        <v>233</v>
      </c>
      <c r="C85" s="49"/>
      <c r="D85" s="14">
        <v>2.06</v>
      </c>
      <c r="E85" s="14">
        <v>200</v>
      </c>
      <c r="F85" s="14">
        <v>3.3</v>
      </c>
      <c r="G85" s="13" t="s">
        <v>260</v>
      </c>
      <c r="H85" s="112"/>
      <c r="I85" s="30" t="s">
        <v>299</v>
      </c>
      <c r="J85" s="41" t="s">
        <v>316</v>
      </c>
      <c r="K85" s="13">
        <f>0.726*2</f>
        <v>1.452</v>
      </c>
      <c r="L85" s="13" t="s">
        <v>128</v>
      </c>
      <c r="M85" s="13">
        <f>1.67*2</f>
        <v>3.34</v>
      </c>
      <c r="N85" s="85" t="s">
        <v>259</v>
      </c>
      <c r="O85" s="3"/>
      <c r="P85" s="3"/>
      <c r="Q85" s="3"/>
    </row>
    <row r="86" spans="2:17" ht="19.5" customHeight="1">
      <c r="B86" s="49" t="s">
        <v>234</v>
      </c>
      <c r="C86" s="49"/>
      <c r="D86" s="14">
        <v>1.3</v>
      </c>
      <c r="E86" s="14">
        <v>200</v>
      </c>
      <c r="F86" s="14">
        <v>2</v>
      </c>
      <c r="G86" s="13" t="s">
        <v>260</v>
      </c>
      <c r="H86" s="112"/>
      <c r="I86" s="69" t="s">
        <v>300</v>
      </c>
      <c r="J86" s="41" t="s">
        <v>316</v>
      </c>
      <c r="K86" s="13">
        <f>0.726*2</f>
        <v>1.452</v>
      </c>
      <c r="L86" s="13" t="s">
        <v>128</v>
      </c>
      <c r="M86" s="13">
        <f>1.67*2</f>
        <v>3.34</v>
      </c>
      <c r="N86" s="85" t="s">
        <v>259</v>
      </c>
      <c r="Q86" s="3"/>
    </row>
    <row r="87" spans="2:17" ht="19.5" customHeight="1">
      <c r="B87" s="49" t="s">
        <v>235</v>
      </c>
      <c r="C87" s="49"/>
      <c r="D87" s="14">
        <v>1.56</v>
      </c>
      <c r="E87" s="14">
        <v>200</v>
      </c>
      <c r="F87" s="14">
        <v>2.37</v>
      </c>
      <c r="G87" s="13" t="s">
        <v>260</v>
      </c>
      <c r="H87" s="112"/>
      <c r="I87" s="69" t="s">
        <v>301</v>
      </c>
      <c r="J87" s="31" t="s">
        <v>317</v>
      </c>
      <c r="K87" s="52">
        <f>0.227*2</f>
        <v>0.454</v>
      </c>
      <c r="L87" s="13" t="s">
        <v>128</v>
      </c>
      <c r="M87" s="13">
        <f>0.55*2</f>
        <v>1.1</v>
      </c>
      <c r="N87" s="85" t="s">
        <v>259</v>
      </c>
      <c r="Q87" s="3"/>
    </row>
    <row r="88" spans="2:17" ht="19.5" customHeight="1">
      <c r="B88" s="49" t="s">
        <v>236</v>
      </c>
      <c r="C88" s="49"/>
      <c r="D88" s="14">
        <v>1.95</v>
      </c>
      <c r="E88" s="14">
        <v>200</v>
      </c>
      <c r="F88" s="14">
        <v>3.12</v>
      </c>
      <c r="G88" s="13" t="s">
        <v>260</v>
      </c>
      <c r="H88" s="112"/>
      <c r="I88" s="132" t="s">
        <v>318</v>
      </c>
      <c r="J88" s="132"/>
      <c r="K88" s="132"/>
      <c r="L88" s="132"/>
      <c r="M88" s="132"/>
      <c r="N88" s="132"/>
      <c r="Q88" s="3"/>
    </row>
    <row r="89" spans="2:17" ht="19.5" customHeight="1">
      <c r="B89" s="49" t="s">
        <v>168</v>
      </c>
      <c r="C89" s="49"/>
      <c r="D89" s="14">
        <v>1.27</v>
      </c>
      <c r="E89" s="14">
        <v>200</v>
      </c>
      <c r="F89" s="14">
        <v>1.95</v>
      </c>
      <c r="G89" s="13" t="s">
        <v>260</v>
      </c>
      <c r="H89" s="112"/>
      <c r="I89" s="70" t="s">
        <v>322</v>
      </c>
      <c r="J89" s="31" t="s">
        <v>326</v>
      </c>
      <c r="K89" s="32">
        <f>0.094*2</f>
        <v>0.188</v>
      </c>
      <c r="L89" s="13">
        <v>200</v>
      </c>
      <c r="M89" s="13">
        <f>0.22*2</f>
        <v>0.44</v>
      </c>
      <c r="N89" s="60">
        <f>1160*2</f>
        <v>2320</v>
      </c>
      <c r="Q89" s="3"/>
    </row>
    <row r="90" spans="2:17" ht="19.5" customHeight="1">
      <c r="B90" s="49" t="s">
        <v>169</v>
      </c>
      <c r="C90" s="49"/>
      <c r="D90" s="14">
        <v>1.54</v>
      </c>
      <c r="E90" s="14">
        <v>200</v>
      </c>
      <c r="F90" s="14">
        <v>2.32</v>
      </c>
      <c r="G90" s="13" t="s">
        <v>260</v>
      </c>
      <c r="H90" s="112"/>
      <c r="I90" s="70" t="s">
        <v>319</v>
      </c>
      <c r="J90" s="31" t="s">
        <v>325</v>
      </c>
      <c r="K90" s="32">
        <f>0.131*2</f>
        <v>0.262</v>
      </c>
      <c r="L90" s="13">
        <v>200</v>
      </c>
      <c r="M90" s="13">
        <f>0.32*2</f>
        <v>0.64</v>
      </c>
      <c r="N90" s="60">
        <f>1450*2</f>
        <v>2900</v>
      </c>
      <c r="Q90" s="3"/>
    </row>
    <row r="91" spans="2:17" ht="19.5" customHeight="1">
      <c r="B91" s="49" t="s">
        <v>170</v>
      </c>
      <c r="C91" s="49"/>
      <c r="D91" s="14">
        <v>1.92</v>
      </c>
      <c r="E91" s="14">
        <v>200</v>
      </c>
      <c r="F91" s="14">
        <v>3.075</v>
      </c>
      <c r="G91" s="13" t="s">
        <v>260</v>
      </c>
      <c r="H91" s="112"/>
      <c r="I91" s="70" t="s">
        <v>320</v>
      </c>
      <c r="J91" s="31" t="s">
        <v>324</v>
      </c>
      <c r="K91" s="32">
        <f>0.165*2</f>
        <v>0.33</v>
      </c>
      <c r="L91" s="13">
        <v>200</v>
      </c>
      <c r="M91" s="13">
        <f>0.405*2</f>
        <v>0.81</v>
      </c>
      <c r="N91" s="60">
        <f>1498*2</f>
        <v>2996</v>
      </c>
      <c r="Q91" s="3"/>
    </row>
    <row r="92" spans="2:17" ht="19.5" customHeight="1">
      <c r="B92" s="49" t="s">
        <v>171</v>
      </c>
      <c r="C92" s="49"/>
      <c r="D92" s="14">
        <v>1.26</v>
      </c>
      <c r="E92" s="14">
        <v>200</v>
      </c>
      <c r="F92" s="14">
        <v>1.9</v>
      </c>
      <c r="G92" s="13" t="s">
        <v>260</v>
      </c>
      <c r="H92" s="112"/>
      <c r="I92" s="70" t="s">
        <v>321</v>
      </c>
      <c r="J92" s="31" t="s">
        <v>323</v>
      </c>
      <c r="K92" s="32">
        <f>0.36*2</f>
        <v>0.72</v>
      </c>
      <c r="L92" s="13">
        <v>200</v>
      </c>
      <c r="M92" s="13">
        <f>0.8*2</f>
        <v>1.6</v>
      </c>
      <c r="N92" s="60">
        <f>3756*2</f>
        <v>7512</v>
      </c>
      <c r="Q92" s="3"/>
    </row>
    <row r="93" spans="2:17" ht="19.5" customHeight="1">
      <c r="B93" s="49" t="s">
        <v>172</v>
      </c>
      <c r="C93" s="49"/>
      <c r="D93" s="14">
        <v>1.51</v>
      </c>
      <c r="E93" s="14">
        <v>200</v>
      </c>
      <c r="F93" s="14">
        <v>2.3</v>
      </c>
      <c r="G93" s="13" t="s">
        <v>260</v>
      </c>
      <c r="H93" s="112"/>
      <c r="I93" s="115" t="s">
        <v>271</v>
      </c>
      <c r="J93" s="115"/>
      <c r="K93" s="115"/>
      <c r="L93" s="115"/>
      <c r="M93" s="115"/>
      <c r="N93" s="115"/>
      <c r="Q93" s="3"/>
    </row>
    <row r="94" spans="2:17" ht="19.5" customHeight="1">
      <c r="B94" s="49" t="s">
        <v>173</v>
      </c>
      <c r="C94" s="49"/>
      <c r="D94" s="14">
        <v>1.89</v>
      </c>
      <c r="E94" s="14">
        <v>200</v>
      </c>
      <c r="F94" s="14">
        <v>3.02</v>
      </c>
      <c r="G94" s="13" t="s">
        <v>260</v>
      </c>
      <c r="H94" s="112"/>
      <c r="I94" s="49" t="s">
        <v>33</v>
      </c>
      <c r="J94" s="47" t="s">
        <v>123</v>
      </c>
      <c r="K94" s="13">
        <v>0.1</v>
      </c>
      <c r="L94" s="13">
        <v>250</v>
      </c>
      <c r="M94" s="13">
        <v>0.25</v>
      </c>
      <c r="N94" s="85" t="s">
        <v>260</v>
      </c>
      <c r="Q94" s="3"/>
    </row>
    <row r="95" spans="2:17" ht="19.5" customHeight="1">
      <c r="B95" s="49" t="s">
        <v>174</v>
      </c>
      <c r="C95" s="49"/>
      <c r="D95" s="14">
        <v>1.49</v>
      </c>
      <c r="E95" s="14">
        <v>200</v>
      </c>
      <c r="F95" s="14">
        <v>2.3</v>
      </c>
      <c r="G95" s="13" t="s">
        <v>260</v>
      </c>
      <c r="H95" s="112"/>
      <c r="I95" s="49" t="s">
        <v>34</v>
      </c>
      <c r="J95" s="47" t="s">
        <v>124</v>
      </c>
      <c r="K95" s="13">
        <v>0.153</v>
      </c>
      <c r="L95" s="13">
        <v>200</v>
      </c>
      <c r="M95" s="13">
        <v>0.38</v>
      </c>
      <c r="N95" s="85" t="s">
        <v>260</v>
      </c>
      <c r="Q95" s="3"/>
    </row>
    <row r="96" spans="2:17" ht="19.5" customHeight="1">
      <c r="B96" s="49" t="s">
        <v>175</v>
      </c>
      <c r="C96" s="49"/>
      <c r="D96" s="14">
        <v>1.86</v>
      </c>
      <c r="E96" s="14">
        <v>200</v>
      </c>
      <c r="F96" s="14">
        <v>2.97</v>
      </c>
      <c r="G96" s="13" t="s">
        <v>260</v>
      </c>
      <c r="H96" s="112"/>
      <c r="I96" s="49" t="s">
        <v>35</v>
      </c>
      <c r="J96" s="47" t="s">
        <v>125</v>
      </c>
      <c r="K96" s="13">
        <v>0.171</v>
      </c>
      <c r="L96" s="13">
        <v>250</v>
      </c>
      <c r="M96" s="13">
        <v>0.43</v>
      </c>
      <c r="N96" s="85" t="s">
        <v>260</v>
      </c>
      <c r="Q96" s="3"/>
    </row>
    <row r="97" spans="2:17" ht="19.5" customHeight="1">
      <c r="B97" s="49" t="s">
        <v>176</v>
      </c>
      <c r="C97" s="49"/>
      <c r="D97" s="14">
        <v>1.24</v>
      </c>
      <c r="E97" s="14">
        <v>200</v>
      </c>
      <c r="F97" s="14">
        <v>1.92</v>
      </c>
      <c r="G97" s="13" t="s">
        <v>260</v>
      </c>
      <c r="H97" s="112"/>
      <c r="I97" s="49" t="s">
        <v>36</v>
      </c>
      <c r="J97" s="47" t="s">
        <v>126</v>
      </c>
      <c r="K97" s="13">
        <v>0.6</v>
      </c>
      <c r="L97" s="13">
        <v>300</v>
      </c>
      <c r="M97" s="13">
        <v>1.44</v>
      </c>
      <c r="N97" s="85" t="s">
        <v>260</v>
      </c>
      <c r="Q97" s="3"/>
    </row>
    <row r="98" spans="2:17" ht="19.5" customHeight="1">
      <c r="B98" s="49" t="s">
        <v>177</v>
      </c>
      <c r="C98" s="49"/>
      <c r="D98" s="14">
        <v>1.22</v>
      </c>
      <c r="E98" s="14">
        <v>200</v>
      </c>
      <c r="F98" s="14">
        <v>1.86</v>
      </c>
      <c r="G98" s="13" t="s">
        <v>260</v>
      </c>
      <c r="H98" s="112"/>
      <c r="I98" s="115" t="s">
        <v>270</v>
      </c>
      <c r="J98" s="115"/>
      <c r="K98" s="115"/>
      <c r="L98" s="115"/>
      <c r="M98" s="115"/>
      <c r="N98" s="115"/>
      <c r="Q98" s="3"/>
    </row>
    <row r="99" spans="2:17" ht="19.5" customHeight="1">
      <c r="B99" s="49" t="s">
        <v>178</v>
      </c>
      <c r="C99" s="49"/>
      <c r="D99" s="14">
        <v>1.46</v>
      </c>
      <c r="E99" s="14">
        <v>200</v>
      </c>
      <c r="F99" s="14">
        <v>2.25</v>
      </c>
      <c r="G99" s="13" t="s">
        <v>260</v>
      </c>
      <c r="H99" s="112"/>
      <c r="I99" s="70" t="s">
        <v>396</v>
      </c>
      <c r="J99" s="31" t="s">
        <v>83</v>
      </c>
      <c r="K99" s="34">
        <v>1.68</v>
      </c>
      <c r="L99" s="34" t="s">
        <v>346</v>
      </c>
      <c r="M99" s="34">
        <v>4.2</v>
      </c>
      <c r="N99" s="88">
        <v>16000</v>
      </c>
      <c r="P99" s="3"/>
      <c r="Q99" s="3"/>
    </row>
    <row r="100" spans="2:17" ht="19.5" customHeight="1">
      <c r="B100" s="49"/>
      <c r="C100" s="49"/>
      <c r="D100" s="14"/>
      <c r="E100" s="14"/>
      <c r="F100" s="14"/>
      <c r="G100" s="13"/>
      <c r="H100" s="112"/>
      <c r="I100" s="70" t="s">
        <v>554</v>
      </c>
      <c r="J100" s="31" t="s">
        <v>83</v>
      </c>
      <c r="K100" s="34">
        <v>1.68</v>
      </c>
      <c r="L100" s="34" t="s">
        <v>346</v>
      </c>
      <c r="M100" s="34">
        <v>4.2</v>
      </c>
      <c r="N100" s="88">
        <v>17000</v>
      </c>
      <c r="P100" s="3"/>
      <c r="Q100" s="3"/>
    </row>
    <row r="101" spans="2:17" ht="19.5" customHeight="1">
      <c r="B101" s="49"/>
      <c r="C101" s="49"/>
      <c r="D101" s="14"/>
      <c r="E101" s="14"/>
      <c r="F101" s="14"/>
      <c r="G101" s="13"/>
      <c r="H101" s="112"/>
      <c r="I101" s="70" t="s">
        <v>555</v>
      </c>
      <c r="J101" s="31" t="s">
        <v>556</v>
      </c>
      <c r="K101" s="34">
        <v>2.24</v>
      </c>
      <c r="L101" s="34" t="s">
        <v>346</v>
      </c>
      <c r="M101" s="34">
        <v>5.6</v>
      </c>
      <c r="N101" s="88">
        <v>28000</v>
      </c>
      <c r="P101" s="3"/>
      <c r="Q101" s="3"/>
    </row>
    <row r="102" spans="2:17" ht="19.5" customHeight="1">
      <c r="B102" s="49" t="s">
        <v>179</v>
      </c>
      <c r="C102" s="49"/>
      <c r="D102" s="14">
        <v>1.85</v>
      </c>
      <c r="E102" s="14">
        <v>200</v>
      </c>
      <c r="F102" s="14">
        <v>2.92</v>
      </c>
      <c r="G102" s="13" t="s">
        <v>260</v>
      </c>
      <c r="H102" s="112"/>
      <c r="I102" s="71" t="s">
        <v>468</v>
      </c>
      <c r="J102" s="33" t="s">
        <v>338</v>
      </c>
      <c r="K102" s="35">
        <v>0.88</v>
      </c>
      <c r="L102" s="34" t="s">
        <v>346</v>
      </c>
      <c r="M102" s="35">
        <v>2.2</v>
      </c>
      <c r="N102" s="88">
        <v>9000</v>
      </c>
      <c r="P102" s="3"/>
      <c r="Q102" s="3"/>
    </row>
    <row r="103" spans="2:17" ht="19.5" customHeight="1">
      <c r="B103" s="49" t="s">
        <v>180</v>
      </c>
      <c r="C103" s="49"/>
      <c r="D103" s="14">
        <v>1.4</v>
      </c>
      <c r="E103" s="14">
        <v>200</v>
      </c>
      <c r="F103" s="14">
        <v>2.17</v>
      </c>
      <c r="G103" s="13" t="s">
        <v>260</v>
      </c>
      <c r="H103" s="112"/>
      <c r="I103" s="71" t="s">
        <v>327</v>
      </c>
      <c r="J103" s="33" t="s">
        <v>339</v>
      </c>
      <c r="K103" s="35">
        <v>0.76</v>
      </c>
      <c r="L103" s="34" t="s">
        <v>346</v>
      </c>
      <c r="M103" s="35">
        <v>1.9</v>
      </c>
      <c r="N103" s="88" t="s">
        <v>260</v>
      </c>
      <c r="P103" s="3"/>
      <c r="Q103" s="3"/>
    </row>
    <row r="104" spans="2:17" ht="19.5" customHeight="1">
      <c r="B104" s="49" t="s">
        <v>181</v>
      </c>
      <c r="C104" s="49"/>
      <c r="D104" s="14">
        <v>1.76</v>
      </c>
      <c r="E104" s="14">
        <v>200</v>
      </c>
      <c r="F104" s="14">
        <v>2.82</v>
      </c>
      <c r="G104" s="13" t="s">
        <v>260</v>
      </c>
      <c r="H104" s="112"/>
      <c r="I104" s="71" t="s">
        <v>328</v>
      </c>
      <c r="J104" s="33" t="s">
        <v>340</v>
      </c>
      <c r="K104" s="35">
        <v>0.48</v>
      </c>
      <c r="L104" s="34" t="s">
        <v>346</v>
      </c>
      <c r="M104" s="35">
        <v>1.2</v>
      </c>
      <c r="N104" s="88" t="s">
        <v>260</v>
      </c>
      <c r="P104" s="3"/>
      <c r="Q104" s="3"/>
    </row>
    <row r="105" spans="2:17" ht="19.5" customHeight="1">
      <c r="B105" s="49" t="s">
        <v>182</v>
      </c>
      <c r="C105" s="49"/>
      <c r="D105" s="14">
        <v>1.17</v>
      </c>
      <c r="E105" s="14">
        <v>200</v>
      </c>
      <c r="F105" s="14">
        <v>1.82</v>
      </c>
      <c r="G105" s="13" t="s">
        <v>260</v>
      </c>
      <c r="H105" s="112"/>
      <c r="I105" s="71" t="s">
        <v>329</v>
      </c>
      <c r="J105" s="33" t="s">
        <v>341</v>
      </c>
      <c r="K105" s="35">
        <v>0.41</v>
      </c>
      <c r="L105" s="34" t="s">
        <v>346</v>
      </c>
      <c r="M105" s="35">
        <v>1.025</v>
      </c>
      <c r="N105" s="88" t="s">
        <v>260</v>
      </c>
      <c r="O105" s="3"/>
      <c r="P105" s="3"/>
      <c r="Q105" s="3"/>
    </row>
    <row r="106" spans="2:17" ht="19.5" customHeight="1">
      <c r="B106" s="49" t="s">
        <v>183</v>
      </c>
      <c r="C106" s="49"/>
      <c r="D106" s="14">
        <v>1.33</v>
      </c>
      <c r="E106" s="14">
        <v>200</v>
      </c>
      <c r="F106" s="14">
        <v>2.08</v>
      </c>
      <c r="G106" s="13" t="s">
        <v>260</v>
      </c>
      <c r="H106" s="112"/>
      <c r="I106" s="71" t="s">
        <v>330</v>
      </c>
      <c r="J106" s="33" t="s">
        <v>342</v>
      </c>
      <c r="K106" s="35">
        <v>0.49</v>
      </c>
      <c r="L106" s="34" t="s">
        <v>346</v>
      </c>
      <c r="M106" s="35">
        <v>1.225</v>
      </c>
      <c r="N106" s="88">
        <v>7408</v>
      </c>
      <c r="P106" s="3"/>
      <c r="Q106" s="3"/>
    </row>
    <row r="107" spans="2:17" ht="19.5" customHeight="1">
      <c r="B107" s="49" t="s">
        <v>184</v>
      </c>
      <c r="C107" s="49"/>
      <c r="D107" s="14">
        <v>1.66</v>
      </c>
      <c r="E107" s="14">
        <v>200</v>
      </c>
      <c r="F107" s="14">
        <v>2.65</v>
      </c>
      <c r="G107" s="13" t="s">
        <v>260</v>
      </c>
      <c r="H107" s="112"/>
      <c r="I107" s="71" t="s">
        <v>331</v>
      </c>
      <c r="J107" s="33" t="s">
        <v>342</v>
      </c>
      <c r="K107" s="35">
        <v>0.49</v>
      </c>
      <c r="L107" s="34" t="s">
        <v>346</v>
      </c>
      <c r="M107" s="35">
        <v>1.225</v>
      </c>
      <c r="N107" s="88">
        <v>7508</v>
      </c>
      <c r="P107" s="3"/>
      <c r="Q107" s="3"/>
    </row>
    <row r="108" spans="2:17" ht="19.5" customHeight="1">
      <c r="B108" s="49" t="s">
        <v>185</v>
      </c>
      <c r="C108" s="49"/>
      <c r="D108" s="13">
        <v>1.1</v>
      </c>
      <c r="E108" s="14">
        <v>200</v>
      </c>
      <c r="F108" s="13">
        <v>1.72</v>
      </c>
      <c r="G108" s="13" t="s">
        <v>260</v>
      </c>
      <c r="H108" s="112"/>
      <c r="I108" s="71" t="s">
        <v>332</v>
      </c>
      <c r="J108" s="33" t="s">
        <v>343</v>
      </c>
      <c r="K108" s="35">
        <v>0.61</v>
      </c>
      <c r="L108" s="34" t="s">
        <v>346</v>
      </c>
      <c r="M108" s="35">
        <v>1.525</v>
      </c>
      <c r="N108" s="88">
        <v>7508</v>
      </c>
      <c r="O108" s="3"/>
      <c r="P108" s="3"/>
      <c r="Q108" s="3"/>
    </row>
    <row r="109" spans="2:17" ht="19.5" customHeight="1">
      <c r="B109" s="49" t="s">
        <v>186</v>
      </c>
      <c r="C109" s="49"/>
      <c r="D109" s="13">
        <v>1.25</v>
      </c>
      <c r="E109" s="14">
        <v>200</v>
      </c>
      <c r="F109" s="13">
        <v>1.95</v>
      </c>
      <c r="G109" s="13" t="s">
        <v>260</v>
      </c>
      <c r="H109" s="112"/>
      <c r="I109" s="71" t="s">
        <v>333</v>
      </c>
      <c r="J109" s="31" t="s">
        <v>343</v>
      </c>
      <c r="K109" s="35">
        <v>0.61</v>
      </c>
      <c r="L109" s="34" t="s">
        <v>346</v>
      </c>
      <c r="M109" s="35" t="s">
        <v>347</v>
      </c>
      <c r="N109" s="88">
        <v>7701</v>
      </c>
      <c r="P109" s="3"/>
      <c r="Q109" s="3"/>
    </row>
    <row r="110" spans="2:17" ht="19.5" customHeight="1">
      <c r="B110" s="49" t="s">
        <v>187</v>
      </c>
      <c r="C110" s="49"/>
      <c r="D110" s="13">
        <v>1.57</v>
      </c>
      <c r="E110" s="14">
        <v>200</v>
      </c>
      <c r="F110" s="13">
        <v>2.5</v>
      </c>
      <c r="G110" s="13" t="s">
        <v>260</v>
      </c>
      <c r="H110" s="112"/>
      <c r="I110" s="71" t="s">
        <v>334</v>
      </c>
      <c r="J110" s="33" t="s">
        <v>343</v>
      </c>
      <c r="K110" s="35">
        <v>0.61</v>
      </c>
      <c r="L110" s="34" t="s">
        <v>346</v>
      </c>
      <c r="M110" s="35">
        <v>1.525</v>
      </c>
      <c r="N110" s="88">
        <v>7806</v>
      </c>
      <c r="P110" s="3"/>
      <c r="Q110" s="3"/>
    </row>
    <row r="111" spans="2:17" ht="19.5" customHeight="1">
      <c r="B111" s="49" t="s">
        <v>188</v>
      </c>
      <c r="C111" s="49"/>
      <c r="D111" s="13">
        <v>1.04</v>
      </c>
      <c r="E111" s="14">
        <v>200</v>
      </c>
      <c r="F111" s="13">
        <v>1.6</v>
      </c>
      <c r="G111" s="13" t="s">
        <v>260</v>
      </c>
      <c r="H111" s="112"/>
      <c r="I111" s="71" t="s">
        <v>335</v>
      </c>
      <c r="J111" s="33" t="s">
        <v>343</v>
      </c>
      <c r="K111" s="35">
        <v>0.61</v>
      </c>
      <c r="L111" s="34" t="s">
        <v>346</v>
      </c>
      <c r="M111" s="35">
        <v>1.525</v>
      </c>
      <c r="N111" s="88" t="s">
        <v>260</v>
      </c>
      <c r="P111" s="3"/>
      <c r="Q111" s="3"/>
    </row>
    <row r="112" spans="2:17" ht="19.5" customHeight="1">
      <c r="B112" s="49" t="s">
        <v>237</v>
      </c>
      <c r="C112" s="49"/>
      <c r="D112" s="13">
        <v>1.02</v>
      </c>
      <c r="E112" s="14">
        <v>200</v>
      </c>
      <c r="F112" s="13">
        <v>1.55</v>
      </c>
      <c r="G112" s="13" t="s">
        <v>260</v>
      </c>
      <c r="H112" s="112"/>
      <c r="I112" s="71" t="s">
        <v>336</v>
      </c>
      <c r="J112" s="33" t="s">
        <v>344</v>
      </c>
      <c r="K112" s="35">
        <v>0.8</v>
      </c>
      <c r="L112" s="34" t="s">
        <v>346</v>
      </c>
      <c r="M112" s="35">
        <v>2</v>
      </c>
      <c r="N112" s="88">
        <v>7450</v>
      </c>
      <c r="P112" s="3"/>
      <c r="Q112" s="3"/>
    </row>
    <row r="113" spans="2:17" ht="19.5" customHeight="1">
      <c r="B113" s="49" t="s">
        <v>189</v>
      </c>
      <c r="C113" s="49"/>
      <c r="D113" s="13">
        <v>1.22</v>
      </c>
      <c r="E113" s="14">
        <v>200</v>
      </c>
      <c r="F113" s="13">
        <v>1.9</v>
      </c>
      <c r="G113" s="13" t="s">
        <v>260</v>
      </c>
      <c r="H113" s="112"/>
      <c r="I113" s="71" t="s">
        <v>337</v>
      </c>
      <c r="J113" s="33" t="s">
        <v>345</v>
      </c>
      <c r="K113" s="35">
        <v>0.8</v>
      </c>
      <c r="L113" s="34" t="s">
        <v>346</v>
      </c>
      <c r="M113" s="35">
        <v>2</v>
      </c>
      <c r="N113" s="88" t="s">
        <v>260</v>
      </c>
      <c r="P113" s="3"/>
      <c r="Q113" s="3"/>
    </row>
    <row r="114" spans="2:17" ht="19.5" customHeight="1">
      <c r="B114" s="49" t="s">
        <v>190</v>
      </c>
      <c r="C114" s="49"/>
      <c r="D114" s="13">
        <v>1.53</v>
      </c>
      <c r="E114" s="14">
        <v>200</v>
      </c>
      <c r="F114" s="13">
        <v>2.45</v>
      </c>
      <c r="G114" s="13" t="s">
        <v>260</v>
      </c>
      <c r="H114" s="112"/>
      <c r="I114" s="115" t="s">
        <v>269</v>
      </c>
      <c r="J114" s="115"/>
      <c r="K114" s="127"/>
      <c r="L114" s="127"/>
      <c r="M114" s="127"/>
      <c r="N114" s="127"/>
      <c r="P114" s="3"/>
      <c r="Q114" s="3"/>
    </row>
    <row r="115" spans="2:17" ht="19.5" customHeight="1">
      <c r="B115" s="49" t="s">
        <v>238</v>
      </c>
      <c r="C115" s="49"/>
      <c r="D115" s="13">
        <v>1</v>
      </c>
      <c r="E115" s="14">
        <v>200</v>
      </c>
      <c r="F115" s="13">
        <v>1.53</v>
      </c>
      <c r="G115" s="13" t="s">
        <v>260</v>
      </c>
      <c r="H115" s="112"/>
      <c r="I115" s="52" t="s">
        <v>348</v>
      </c>
      <c r="J115" s="47" t="s">
        <v>81</v>
      </c>
      <c r="K115" s="34">
        <v>0.64</v>
      </c>
      <c r="L115" s="12">
        <v>300</v>
      </c>
      <c r="M115" s="12">
        <v>1.6</v>
      </c>
      <c r="N115" s="60">
        <v>6790</v>
      </c>
      <c r="P115" s="3"/>
      <c r="Q115" s="3"/>
    </row>
    <row r="116" spans="2:17" ht="19.5" customHeight="1">
      <c r="B116" s="49" t="s">
        <v>239</v>
      </c>
      <c r="C116" s="49"/>
      <c r="D116" s="13">
        <v>1.2</v>
      </c>
      <c r="E116" s="14">
        <v>200</v>
      </c>
      <c r="F116" s="13">
        <v>1.85</v>
      </c>
      <c r="G116" s="13" t="s">
        <v>260</v>
      </c>
      <c r="H116" s="112"/>
      <c r="I116" s="52" t="s">
        <v>210</v>
      </c>
      <c r="J116" s="47" t="s">
        <v>82</v>
      </c>
      <c r="K116" s="34">
        <v>0.18</v>
      </c>
      <c r="L116" s="12">
        <v>300</v>
      </c>
      <c r="M116" s="12">
        <v>0.45</v>
      </c>
      <c r="N116" s="60">
        <v>1380</v>
      </c>
      <c r="P116" s="3"/>
      <c r="Q116" s="3"/>
    </row>
    <row r="117" spans="2:17" ht="19.5" customHeight="1">
      <c r="B117" s="49" t="s">
        <v>240</v>
      </c>
      <c r="C117" s="49"/>
      <c r="D117" s="13">
        <v>1.5</v>
      </c>
      <c r="E117" s="14">
        <v>200</v>
      </c>
      <c r="F117" s="13">
        <v>2.4</v>
      </c>
      <c r="G117" s="13" t="s">
        <v>260</v>
      </c>
      <c r="H117" s="112"/>
      <c r="I117" s="52" t="s">
        <v>469</v>
      </c>
      <c r="J117" s="47" t="s">
        <v>471</v>
      </c>
      <c r="K117" s="34">
        <v>0.58</v>
      </c>
      <c r="L117" s="12">
        <v>200</v>
      </c>
      <c r="M117" s="12">
        <v>1.44</v>
      </c>
      <c r="N117" s="60">
        <v>7880</v>
      </c>
      <c r="P117" s="3"/>
      <c r="Q117" s="3"/>
    </row>
    <row r="118" spans="2:17" ht="19.5" customHeight="1">
      <c r="B118" s="49" t="s">
        <v>191</v>
      </c>
      <c r="C118" s="49"/>
      <c r="D118" s="13">
        <v>0.98</v>
      </c>
      <c r="E118" s="14">
        <v>200</v>
      </c>
      <c r="F118" s="13">
        <v>1.5</v>
      </c>
      <c r="G118" s="13" t="s">
        <v>260</v>
      </c>
      <c r="H118" s="112"/>
      <c r="I118" s="52" t="s">
        <v>470</v>
      </c>
      <c r="J118" s="47" t="s">
        <v>472</v>
      </c>
      <c r="K118" s="34">
        <v>0.25</v>
      </c>
      <c r="L118" s="12">
        <v>200</v>
      </c>
      <c r="M118" s="12">
        <v>0.63</v>
      </c>
      <c r="N118" s="60" t="s">
        <v>260</v>
      </c>
      <c r="P118" s="3"/>
      <c r="Q118" s="3"/>
    </row>
    <row r="119" spans="2:17" ht="19.5" customHeight="1">
      <c r="B119" s="49" t="s">
        <v>192</v>
      </c>
      <c r="C119" s="49"/>
      <c r="D119" s="13">
        <v>1.17</v>
      </c>
      <c r="E119" s="14">
        <v>200</v>
      </c>
      <c r="F119" s="13">
        <v>1.8</v>
      </c>
      <c r="G119" s="13" t="s">
        <v>260</v>
      </c>
      <c r="H119" s="112"/>
      <c r="I119" s="115" t="s">
        <v>268</v>
      </c>
      <c r="J119" s="133"/>
      <c r="K119" s="133"/>
      <c r="L119" s="133"/>
      <c r="M119" s="133"/>
      <c r="N119" s="133"/>
      <c r="P119" s="3"/>
      <c r="Q119" s="3"/>
    </row>
    <row r="120" spans="2:17" ht="19.5" customHeight="1">
      <c r="B120" s="49" t="s">
        <v>193</v>
      </c>
      <c r="C120" s="49"/>
      <c r="D120" s="13">
        <v>1.47</v>
      </c>
      <c r="E120" s="14">
        <v>200</v>
      </c>
      <c r="F120" s="13">
        <v>2.35</v>
      </c>
      <c r="G120" s="13" t="s">
        <v>260</v>
      </c>
      <c r="H120" s="112"/>
      <c r="I120" s="72" t="s">
        <v>350</v>
      </c>
      <c r="J120" s="47" t="s">
        <v>256</v>
      </c>
      <c r="K120" s="41">
        <v>1.75</v>
      </c>
      <c r="L120" s="49">
        <v>300</v>
      </c>
      <c r="M120" s="49"/>
      <c r="N120" s="85" t="s">
        <v>260</v>
      </c>
      <c r="P120" s="3"/>
      <c r="Q120" s="3"/>
    </row>
    <row r="121" spans="2:17" ht="19.5" customHeight="1">
      <c r="B121" s="49" t="s">
        <v>241</v>
      </c>
      <c r="C121" s="49"/>
      <c r="D121" s="13">
        <v>0.95</v>
      </c>
      <c r="E121" s="14">
        <v>200</v>
      </c>
      <c r="F121" s="13">
        <v>1.5</v>
      </c>
      <c r="G121" s="13" t="s">
        <v>260</v>
      </c>
      <c r="H121" s="112"/>
      <c r="I121" s="72" t="s">
        <v>349</v>
      </c>
      <c r="J121" s="47" t="s">
        <v>276</v>
      </c>
      <c r="K121" s="41">
        <v>1.75</v>
      </c>
      <c r="L121" s="49">
        <v>300</v>
      </c>
      <c r="M121" s="49"/>
      <c r="N121" s="85" t="s">
        <v>260</v>
      </c>
      <c r="P121" s="3"/>
      <c r="Q121" s="3"/>
    </row>
    <row r="122" spans="2:17" ht="19.5" customHeight="1">
      <c r="B122" s="49" t="s">
        <v>194</v>
      </c>
      <c r="C122" s="49"/>
      <c r="D122" s="13">
        <v>1.15</v>
      </c>
      <c r="E122" s="14">
        <v>200</v>
      </c>
      <c r="F122" s="13">
        <v>1.75</v>
      </c>
      <c r="G122" s="13" t="s">
        <v>260</v>
      </c>
      <c r="H122" s="112"/>
      <c r="I122" s="107" t="s">
        <v>352</v>
      </c>
      <c r="J122" s="107"/>
      <c r="K122" s="107"/>
      <c r="L122" s="107"/>
      <c r="M122" s="107"/>
      <c r="N122" s="107"/>
      <c r="P122" s="3"/>
      <c r="Q122" s="3"/>
    </row>
    <row r="123" spans="2:14" ht="19.5" customHeight="1">
      <c r="B123" s="49" t="s">
        <v>195</v>
      </c>
      <c r="C123" s="49"/>
      <c r="D123" s="13">
        <v>1.43</v>
      </c>
      <c r="E123" s="14">
        <v>200</v>
      </c>
      <c r="F123" s="13">
        <v>2.3</v>
      </c>
      <c r="G123" s="13" t="s">
        <v>260</v>
      </c>
      <c r="H123" s="112"/>
      <c r="I123" s="70" t="s">
        <v>367</v>
      </c>
      <c r="J123" s="37" t="s">
        <v>353</v>
      </c>
      <c r="K123" s="37">
        <v>0.30000000000000004</v>
      </c>
      <c r="L123" s="36"/>
      <c r="M123" s="37">
        <v>0.7500000000000001</v>
      </c>
      <c r="N123" s="87">
        <v>6900</v>
      </c>
    </row>
    <row r="124" spans="1:14" ht="19.5" customHeight="1">
      <c r="A124" s="3"/>
      <c r="B124" s="49" t="s">
        <v>242</v>
      </c>
      <c r="C124" s="49"/>
      <c r="D124" s="13">
        <v>0.93</v>
      </c>
      <c r="E124" s="14">
        <v>200</v>
      </c>
      <c r="F124" s="13">
        <v>1.45</v>
      </c>
      <c r="G124" s="13" t="s">
        <v>260</v>
      </c>
      <c r="H124" s="112"/>
      <c r="I124" s="70" t="s">
        <v>368</v>
      </c>
      <c r="J124" s="37" t="s">
        <v>353</v>
      </c>
      <c r="K124" s="37">
        <v>0.30000000000000004</v>
      </c>
      <c r="L124" s="36"/>
      <c r="M124" s="37">
        <v>0.75</v>
      </c>
      <c r="N124" s="87">
        <v>6700</v>
      </c>
    </row>
    <row r="125" spans="1:14" ht="19.5" customHeight="1">
      <c r="A125" s="3"/>
      <c r="B125" s="49" t="s">
        <v>196</v>
      </c>
      <c r="C125" s="49"/>
      <c r="D125" s="13">
        <v>1.12</v>
      </c>
      <c r="E125" s="14">
        <v>200</v>
      </c>
      <c r="F125" s="13">
        <v>1.72</v>
      </c>
      <c r="G125" s="13" t="s">
        <v>260</v>
      </c>
      <c r="H125" s="112"/>
      <c r="I125" s="70" t="s">
        <v>369</v>
      </c>
      <c r="J125" s="37" t="s">
        <v>354</v>
      </c>
      <c r="K125" s="37">
        <v>0.47</v>
      </c>
      <c r="L125" s="36"/>
      <c r="M125" s="37">
        <v>1.1749999999999998</v>
      </c>
      <c r="N125" s="87">
        <v>7507</v>
      </c>
    </row>
    <row r="126" spans="1:14" ht="19.5" customHeight="1">
      <c r="A126" s="3"/>
      <c r="B126" s="49" t="s">
        <v>197</v>
      </c>
      <c r="C126" s="49"/>
      <c r="D126" s="13">
        <v>1.4</v>
      </c>
      <c r="E126" s="14">
        <v>200</v>
      </c>
      <c r="F126" s="13">
        <v>2.25</v>
      </c>
      <c r="G126" s="13" t="s">
        <v>260</v>
      </c>
      <c r="H126" s="112"/>
      <c r="I126" s="70" t="s">
        <v>370</v>
      </c>
      <c r="J126" s="37" t="s">
        <v>355</v>
      </c>
      <c r="K126" s="37">
        <v>0.45</v>
      </c>
      <c r="L126" s="36"/>
      <c r="M126" s="38">
        <v>1.125</v>
      </c>
      <c r="N126" s="87">
        <v>7400</v>
      </c>
    </row>
    <row r="127" spans="1:17" ht="19.5" customHeight="1">
      <c r="A127" s="3"/>
      <c r="B127" s="49" t="s">
        <v>198</v>
      </c>
      <c r="C127" s="49"/>
      <c r="D127" s="13">
        <v>0.91</v>
      </c>
      <c r="E127" s="14">
        <v>200</v>
      </c>
      <c r="F127" s="13">
        <v>1.4</v>
      </c>
      <c r="G127" s="13" t="s">
        <v>260</v>
      </c>
      <c r="H127" s="112"/>
      <c r="I127" s="70" t="s">
        <v>371</v>
      </c>
      <c r="J127" s="37" t="s">
        <v>354</v>
      </c>
      <c r="K127" s="37">
        <v>0.47</v>
      </c>
      <c r="L127" s="36"/>
      <c r="M127" s="37">
        <v>1.1749999999999998</v>
      </c>
      <c r="N127" s="87">
        <v>7721</v>
      </c>
      <c r="P127" s="3"/>
      <c r="Q127" s="3"/>
    </row>
    <row r="128" spans="1:17" ht="19.5" customHeight="1">
      <c r="A128" s="3"/>
      <c r="B128" s="49" t="s">
        <v>199</v>
      </c>
      <c r="C128" s="49"/>
      <c r="D128" s="14">
        <v>1.09</v>
      </c>
      <c r="E128" s="14">
        <v>200</v>
      </c>
      <c r="F128" s="14">
        <v>1.7</v>
      </c>
      <c r="G128" s="13" t="s">
        <v>260</v>
      </c>
      <c r="H128" s="112"/>
      <c r="I128" s="70" t="s">
        <v>372</v>
      </c>
      <c r="J128" s="40" t="s">
        <v>355</v>
      </c>
      <c r="K128" s="39">
        <v>0.45</v>
      </c>
      <c r="L128" s="36"/>
      <c r="M128" s="38">
        <v>1.125</v>
      </c>
      <c r="N128" s="87">
        <v>7989</v>
      </c>
      <c r="P128" s="3"/>
      <c r="Q128" s="3"/>
    </row>
    <row r="129" spans="1:17" ht="19.5" customHeight="1">
      <c r="A129" s="3"/>
      <c r="B129" s="49" t="s">
        <v>200</v>
      </c>
      <c r="C129" s="49"/>
      <c r="D129" s="14">
        <v>1.37</v>
      </c>
      <c r="E129" s="14">
        <v>200</v>
      </c>
      <c r="F129" s="14">
        <v>2.2</v>
      </c>
      <c r="G129" s="13" t="s">
        <v>260</v>
      </c>
      <c r="H129" s="112"/>
      <c r="I129" s="70" t="s">
        <v>373</v>
      </c>
      <c r="J129" s="40" t="s">
        <v>356</v>
      </c>
      <c r="K129" s="39">
        <v>0.75</v>
      </c>
      <c r="L129" s="36"/>
      <c r="M129" s="37">
        <v>1.85</v>
      </c>
      <c r="N129" s="87" t="s">
        <v>260</v>
      </c>
      <c r="P129" s="3"/>
      <c r="Q129" s="3"/>
    </row>
    <row r="130" spans="1:17" ht="19.5" customHeight="1">
      <c r="A130" s="3"/>
      <c r="B130" s="49" t="s">
        <v>243</v>
      </c>
      <c r="C130" s="49"/>
      <c r="D130" s="14">
        <v>0.89</v>
      </c>
      <c r="E130" s="14">
        <v>200</v>
      </c>
      <c r="F130" s="14">
        <v>1.37</v>
      </c>
      <c r="G130" s="13" t="s">
        <v>260</v>
      </c>
      <c r="H130" s="112"/>
      <c r="I130" s="70" t="s">
        <v>374</v>
      </c>
      <c r="J130" s="37" t="s">
        <v>357</v>
      </c>
      <c r="K130" s="37">
        <v>1.45</v>
      </c>
      <c r="L130" s="36"/>
      <c r="M130" s="37">
        <v>3.62</v>
      </c>
      <c r="N130" s="87">
        <v>23120</v>
      </c>
      <c r="P130" s="3"/>
      <c r="Q130" s="3"/>
    </row>
    <row r="131" spans="1:17" ht="19.5" customHeight="1">
      <c r="A131" s="3"/>
      <c r="B131" s="49" t="s">
        <v>244</v>
      </c>
      <c r="C131" s="49"/>
      <c r="D131" s="14">
        <v>1.07</v>
      </c>
      <c r="E131" s="14">
        <v>200</v>
      </c>
      <c r="F131" s="14">
        <v>1.68</v>
      </c>
      <c r="G131" s="13" t="s">
        <v>260</v>
      </c>
      <c r="H131" s="112"/>
      <c r="I131" s="70" t="s">
        <v>375</v>
      </c>
      <c r="J131" s="37" t="s">
        <v>357</v>
      </c>
      <c r="K131" s="37">
        <v>1.45</v>
      </c>
      <c r="L131" s="36"/>
      <c r="M131" s="37">
        <v>3.62</v>
      </c>
      <c r="N131" s="87" t="s">
        <v>260</v>
      </c>
      <c r="P131" s="3"/>
      <c r="Q131" s="3"/>
    </row>
    <row r="132" spans="1:17" ht="19.5" customHeight="1">
      <c r="A132" s="3"/>
      <c r="B132" s="49" t="s">
        <v>245</v>
      </c>
      <c r="C132" s="49"/>
      <c r="D132" s="14">
        <v>1.34</v>
      </c>
      <c r="E132" s="14">
        <v>200</v>
      </c>
      <c r="F132" s="14">
        <v>2.15</v>
      </c>
      <c r="G132" s="13" t="s">
        <v>260</v>
      </c>
      <c r="H132" s="112"/>
      <c r="I132" s="107" t="s">
        <v>364</v>
      </c>
      <c r="J132" s="107"/>
      <c r="K132" s="107"/>
      <c r="L132" s="107"/>
      <c r="M132" s="107"/>
      <c r="N132" s="107"/>
      <c r="P132" s="3"/>
      <c r="Q132" s="3"/>
    </row>
    <row r="133" spans="1:17" ht="19.5" customHeight="1">
      <c r="A133" s="3"/>
      <c r="B133" s="49" t="s">
        <v>253</v>
      </c>
      <c r="C133" s="49"/>
      <c r="D133" s="14">
        <v>0.87</v>
      </c>
      <c r="E133" s="14">
        <v>200</v>
      </c>
      <c r="F133" s="14">
        <v>1.35</v>
      </c>
      <c r="G133" s="13" t="s">
        <v>260</v>
      </c>
      <c r="H133" s="112"/>
      <c r="I133" s="73" t="s">
        <v>376</v>
      </c>
      <c r="J133" s="37" t="s">
        <v>383</v>
      </c>
      <c r="K133" s="37">
        <v>0.15</v>
      </c>
      <c r="L133" s="42"/>
      <c r="M133" s="37">
        <v>0.37</v>
      </c>
      <c r="N133" s="43" t="s">
        <v>260</v>
      </c>
      <c r="O133" s="3"/>
      <c r="P133" s="3"/>
      <c r="Q133" s="3"/>
    </row>
    <row r="134" spans="1:17" ht="19.5" customHeight="1">
      <c r="A134" s="3"/>
      <c r="B134" s="49" t="s">
        <v>201</v>
      </c>
      <c r="C134" s="49"/>
      <c r="D134" s="14">
        <v>1.04</v>
      </c>
      <c r="E134" s="14">
        <v>200</v>
      </c>
      <c r="F134" s="14">
        <v>1.62</v>
      </c>
      <c r="G134" s="13" t="s">
        <v>260</v>
      </c>
      <c r="H134" s="112"/>
      <c r="I134" s="73" t="s">
        <v>377</v>
      </c>
      <c r="J134" s="37" t="s">
        <v>384</v>
      </c>
      <c r="K134" s="37">
        <v>0.24</v>
      </c>
      <c r="L134" s="42"/>
      <c r="M134" s="37">
        <v>0.6</v>
      </c>
      <c r="N134" s="43">
        <v>2330</v>
      </c>
      <c r="O134" s="3"/>
      <c r="P134" s="3"/>
      <c r="Q134" s="3"/>
    </row>
    <row r="135" spans="1:17" ht="19.5" customHeight="1">
      <c r="A135" s="3"/>
      <c r="B135" s="49" t="s">
        <v>246</v>
      </c>
      <c r="C135" s="49"/>
      <c r="D135" s="14">
        <v>1.3</v>
      </c>
      <c r="E135" s="14">
        <v>200</v>
      </c>
      <c r="F135" s="14">
        <v>2.1</v>
      </c>
      <c r="G135" s="13" t="s">
        <v>260</v>
      </c>
      <c r="H135" s="112"/>
      <c r="I135" s="73" t="s">
        <v>378</v>
      </c>
      <c r="J135" s="37" t="s">
        <v>385</v>
      </c>
      <c r="K135" s="37">
        <v>0.4</v>
      </c>
      <c r="L135" s="42"/>
      <c r="M135" s="37">
        <v>1</v>
      </c>
      <c r="N135" s="43">
        <v>3730</v>
      </c>
      <c r="O135" s="3"/>
      <c r="P135" s="3"/>
      <c r="Q135" s="3"/>
    </row>
    <row r="136" spans="1:17" ht="19.5" customHeight="1">
      <c r="A136" s="3"/>
      <c r="B136" s="49" t="s">
        <v>202</v>
      </c>
      <c r="C136" s="49"/>
      <c r="D136" s="14">
        <v>1.27</v>
      </c>
      <c r="E136" s="14">
        <v>200</v>
      </c>
      <c r="F136" s="14">
        <v>2</v>
      </c>
      <c r="G136" s="13" t="s">
        <v>260</v>
      </c>
      <c r="H136" s="112"/>
      <c r="I136" s="73" t="s">
        <v>379</v>
      </c>
      <c r="J136" s="37" t="s">
        <v>366</v>
      </c>
      <c r="K136" s="37">
        <v>0.59</v>
      </c>
      <c r="L136" s="42"/>
      <c r="M136" s="37">
        <v>1.47</v>
      </c>
      <c r="N136" s="43" t="s">
        <v>260</v>
      </c>
      <c r="O136" s="3"/>
      <c r="P136" s="3"/>
      <c r="Q136" s="3"/>
    </row>
    <row r="137" spans="1:17" ht="19.5" customHeight="1">
      <c r="A137" s="3"/>
      <c r="B137" s="49" t="s">
        <v>203</v>
      </c>
      <c r="C137" s="49"/>
      <c r="D137" s="14">
        <v>1.02</v>
      </c>
      <c r="E137" s="14">
        <v>200</v>
      </c>
      <c r="F137" s="14">
        <v>1.55</v>
      </c>
      <c r="G137" s="13" t="s">
        <v>260</v>
      </c>
      <c r="H137" s="112"/>
      <c r="I137" s="73" t="s">
        <v>473</v>
      </c>
      <c r="J137" s="37" t="s">
        <v>365</v>
      </c>
      <c r="K137" s="37">
        <v>0.1</v>
      </c>
      <c r="L137" s="42"/>
      <c r="M137" s="37">
        <v>0.25</v>
      </c>
      <c r="N137" s="43">
        <v>1360</v>
      </c>
      <c r="O137" s="3"/>
      <c r="P137" s="3"/>
      <c r="Q137" s="3"/>
    </row>
    <row r="138" spans="1:17" ht="19.5" customHeight="1">
      <c r="A138" s="3"/>
      <c r="B138" s="49" t="s">
        <v>204</v>
      </c>
      <c r="C138" s="49"/>
      <c r="D138" s="14">
        <v>0.85</v>
      </c>
      <c r="E138" s="14">
        <v>200</v>
      </c>
      <c r="F138" s="14">
        <v>1.3</v>
      </c>
      <c r="G138" s="13" t="s">
        <v>260</v>
      </c>
      <c r="H138" s="112"/>
      <c r="I138" s="73" t="s">
        <v>380</v>
      </c>
      <c r="J138" s="37" t="s">
        <v>386</v>
      </c>
      <c r="K138" s="37">
        <v>0.1</v>
      </c>
      <c r="L138" s="42"/>
      <c r="M138" s="37">
        <v>0.39</v>
      </c>
      <c r="N138" s="43" t="s">
        <v>260</v>
      </c>
      <c r="O138" s="10"/>
      <c r="P138" s="3"/>
      <c r="Q138" s="3"/>
    </row>
    <row r="139" spans="1:17" ht="19.5" customHeight="1">
      <c r="A139" s="3"/>
      <c r="B139" s="49" t="s">
        <v>247</v>
      </c>
      <c r="C139" s="49"/>
      <c r="D139" s="13">
        <v>0.82</v>
      </c>
      <c r="E139" s="14">
        <v>200</v>
      </c>
      <c r="F139" s="13">
        <v>1.25</v>
      </c>
      <c r="G139" s="13" t="s">
        <v>260</v>
      </c>
      <c r="H139" s="112"/>
      <c r="I139" s="73" t="s">
        <v>381</v>
      </c>
      <c r="J139" s="45" t="s">
        <v>387</v>
      </c>
      <c r="K139" s="43">
        <v>0.51</v>
      </c>
      <c r="L139" s="42"/>
      <c r="M139" s="43">
        <v>1.2</v>
      </c>
      <c r="N139" s="43" t="s">
        <v>260</v>
      </c>
      <c r="O139" s="3"/>
      <c r="P139" s="3"/>
      <c r="Q139" s="3"/>
    </row>
    <row r="140" spans="1:17" ht="19.5" customHeight="1">
      <c r="A140" s="3"/>
      <c r="B140" s="49" t="s">
        <v>205</v>
      </c>
      <c r="C140" s="49"/>
      <c r="D140" s="13">
        <v>0.99</v>
      </c>
      <c r="E140" s="14">
        <v>200</v>
      </c>
      <c r="F140" s="13">
        <v>1.5</v>
      </c>
      <c r="G140" s="13" t="s">
        <v>260</v>
      </c>
      <c r="H140" s="112"/>
      <c r="I140" s="42" t="s">
        <v>382</v>
      </c>
      <c r="J140" s="45" t="s">
        <v>388</v>
      </c>
      <c r="K140" s="43">
        <v>0.02</v>
      </c>
      <c r="L140" s="42"/>
      <c r="M140" s="43">
        <v>0.05</v>
      </c>
      <c r="N140" s="43" t="s">
        <v>260</v>
      </c>
      <c r="O140" s="3"/>
      <c r="P140" s="3"/>
      <c r="Q140" s="3"/>
    </row>
    <row r="141" spans="1:17" ht="19.5" customHeight="1">
      <c r="A141" s="3"/>
      <c r="B141" s="49" t="s">
        <v>206</v>
      </c>
      <c r="C141" s="49"/>
      <c r="D141" s="13">
        <v>1.24</v>
      </c>
      <c r="E141" s="14">
        <v>200</v>
      </c>
      <c r="F141" s="13">
        <v>1.97</v>
      </c>
      <c r="G141" s="13" t="s">
        <v>260</v>
      </c>
      <c r="H141" s="112"/>
      <c r="I141" s="132" t="s">
        <v>565</v>
      </c>
      <c r="J141" s="132"/>
      <c r="K141" s="132"/>
      <c r="L141" s="132"/>
      <c r="M141" s="132"/>
      <c r="N141" s="132"/>
      <c r="O141" s="3"/>
      <c r="P141" s="3"/>
      <c r="Q141" s="3"/>
    </row>
    <row r="142" spans="1:17" ht="19.5" customHeight="1">
      <c r="A142" s="3"/>
      <c r="B142" s="49" t="s">
        <v>207</v>
      </c>
      <c r="C142" s="49"/>
      <c r="D142" s="14">
        <v>0.78</v>
      </c>
      <c r="E142" s="14">
        <v>200</v>
      </c>
      <c r="F142" s="14">
        <v>1.2</v>
      </c>
      <c r="G142" s="13" t="s">
        <v>260</v>
      </c>
      <c r="H142" s="112"/>
      <c r="I142" s="44" t="s">
        <v>392</v>
      </c>
      <c r="J142" s="45" t="s">
        <v>389</v>
      </c>
      <c r="K142" s="45">
        <v>0.013</v>
      </c>
      <c r="L142" s="45"/>
      <c r="M142" s="45">
        <v>0.3</v>
      </c>
      <c r="N142" s="86" t="s">
        <v>260</v>
      </c>
      <c r="O142" s="3"/>
      <c r="P142" s="3"/>
      <c r="Q142" s="3"/>
    </row>
    <row r="143" spans="1:17" ht="19.5" customHeight="1">
      <c r="A143" s="3"/>
      <c r="B143" s="49" t="s">
        <v>208</v>
      </c>
      <c r="C143" s="49"/>
      <c r="D143" s="14">
        <v>0.94</v>
      </c>
      <c r="E143" s="14">
        <v>200</v>
      </c>
      <c r="F143" s="14">
        <v>1.47</v>
      </c>
      <c r="G143" s="13" t="s">
        <v>260</v>
      </c>
      <c r="H143" s="112"/>
      <c r="I143" s="91" t="s">
        <v>479</v>
      </c>
      <c r="J143" s="45" t="s">
        <v>478</v>
      </c>
      <c r="K143" s="45">
        <v>0.017</v>
      </c>
      <c r="L143" s="45"/>
      <c r="M143" s="90">
        <v>0.45</v>
      </c>
      <c r="N143" s="89" t="s">
        <v>260</v>
      </c>
      <c r="O143" s="3"/>
      <c r="P143" s="3"/>
      <c r="Q143" s="3"/>
    </row>
    <row r="144" spans="1:17" ht="19.5" customHeight="1">
      <c r="A144" s="3"/>
      <c r="B144" s="49" t="s">
        <v>209</v>
      </c>
      <c r="C144" s="49"/>
      <c r="D144" s="14">
        <v>1.17</v>
      </c>
      <c r="E144" s="14">
        <v>200</v>
      </c>
      <c r="F144" s="14">
        <v>1.88</v>
      </c>
      <c r="G144" s="13" t="s">
        <v>260</v>
      </c>
      <c r="H144" s="112"/>
      <c r="I144" s="44" t="s">
        <v>393</v>
      </c>
      <c r="J144" s="45" t="s">
        <v>390</v>
      </c>
      <c r="K144" s="45">
        <v>0.02</v>
      </c>
      <c r="L144" s="45"/>
      <c r="M144" s="45">
        <v>0.48</v>
      </c>
      <c r="N144" s="86" t="s">
        <v>260</v>
      </c>
      <c r="O144" s="3"/>
      <c r="P144" s="3"/>
      <c r="Q144" s="3"/>
    </row>
    <row r="145" spans="1:17" ht="19.5" customHeight="1">
      <c r="A145" s="3"/>
      <c r="B145" s="49" t="s">
        <v>248</v>
      </c>
      <c r="C145" s="49"/>
      <c r="D145" s="14">
        <v>0.73</v>
      </c>
      <c r="E145" s="14">
        <v>200</v>
      </c>
      <c r="F145" s="14">
        <v>1.14</v>
      </c>
      <c r="G145" s="13" t="s">
        <v>260</v>
      </c>
      <c r="H145" s="112"/>
      <c r="I145" s="44" t="s">
        <v>394</v>
      </c>
      <c r="J145" s="45" t="s">
        <v>391</v>
      </c>
      <c r="K145" s="45">
        <v>0.045</v>
      </c>
      <c r="L145" s="45"/>
      <c r="M145" s="45">
        <v>0.108</v>
      </c>
      <c r="N145" s="84">
        <v>480</v>
      </c>
      <c r="O145" s="3"/>
      <c r="P145" s="3"/>
      <c r="Q145" s="3"/>
    </row>
    <row r="146" spans="1:17" ht="19.5" customHeight="1">
      <c r="A146" s="3"/>
      <c r="B146" s="49" t="s">
        <v>148</v>
      </c>
      <c r="C146" s="49"/>
      <c r="D146" s="14">
        <v>0.88</v>
      </c>
      <c r="E146" s="14">
        <v>200</v>
      </c>
      <c r="F146" s="14">
        <v>1.35</v>
      </c>
      <c r="G146" s="13" t="s">
        <v>260</v>
      </c>
      <c r="H146" s="112"/>
      <c r="I146" s="44" t="s">
        <v>395</v>
      </c>
      <c r="J146" s="45"/>
      <c r="K146" s="45"/>
      <c r="L146" s="45"/>
      <c r="M146" s="45"/>
      <c r="N146" s="86" t="s">
        <v>260</v>
      </c>
      <c r="O146" s="3"/>
      <c r="P146" s="3"/>
      <c r="Q146" s="3"/>
    </row>
    <row r="147" spans="1:17" ht="19.5" customHeight="1">
      <c r="A147" s="3"/>
      <c r="B147" s="49" t="s">
        <v>149</v>
      </c>
      <c r="C147" s="49"/>
      <c r="D147" s="14">
        <v>1.1</v>
      </c>
      <c r="E147" s="14">
        <v>200</v>
      </c>
      <c r="F147" s="14">
        <v>1.77</v>
      </c>
      <c r="G147" s="13" t="s">
        <v>260</v>
      </c>
      <c r="H147" s="112"/>
      <c r="I147" s="44" t="s">
        <v>559</v>
      </c>
      <c r="J147" s="45" t="s">
        <v>557</v>
      </c>
      <c r="K147" s="45"/>
      <c r="L147" s="45"/>
      <c r="M147" s="45"/>
      <c r="N147" s="84">
        <v>310</v>
      </c>
      <c r="O147" s="3"/>
      <c r="P147" s="3"/>
      <c r="Q147" s="3"/>
    </row>
    <row r="148" spans="1:17" ht="19.5" customHeight="1">
      <c r="A148" s="3"/>
      <c r="B148" s="49" t="s">
        <v>150</v>
      </c>
      <c r="C148" s="49"/>
      <c r="D148" s="14">
        <v>0.83</v>
      </c>
      <c r="E148" s="14">
        <v>200</v>
      </c>
      <c r="F148" s="14">
        <v>1.28</v>
      </c>
      <c r="G148" s="13" t="s">
        <v>260</v>
      </c>
      <c r="H148" s="112"/>
      <c r="I148" s="44" t="s">
        <v>560</v>
      </c>
      <c r="J148" s="45" t="s">
        <v>558</v>
      </c>
      <c r="K148" s="45"/>
      <c r="L148" s="45"/>
      <c r="M148" s="45"/>
      <c r="N148" s="84">
        <v>1150</v>
      </c>
      <c r="O148" s="3"/>
      <c r="P148" s="3"/>
      <c r="Q148" s="3"/>
    </row>
    <row r="149" spans="1:17" ht="19.5" customHeight="1">
      <c r="A149" s="3"/>
      <c r="B149" s="49" t="s">
        <v>151</v>
      </c>
      <c r="C149" s="49"/>
      <c r="D149" s="14">
        <v>1.04</v>
      </c>
      <c r="E149" s="14">
        <v>200</v>
      </c>
      <c r="F149" s="14">
        <v>1.65</v>
      </c>
      <c r="G149" s="13" t="s">
        <v>260</v>
      </c>
      <c r="H149" s="112"/>
      <c r="I149" s="44" t="s">
        <v>562</v>
      </c>
      <c r="J149" s="45" t="s">
        <v>563</v>
      </c>
      <c r="K149" s="45"/>
      <c r="L149" s="45"/>
      <c r="M149" s="45"/>
      <c r="N149" s="86" t="s">
        <v>260</v>
      </c>
      <c r="O149" s="3"/>
      <c r="P149" s="3"/>
      <c r="Q149" s="3"/>
    </row>
    <row r="150" spans="1:17" ht="19.5" customHeight="1">
      <c r="A150" s="3"/>
      <c r="B150" s="49" t="s">
        <v>152</v>
      </c>
      <c r="C150" s="49"/>
      <c r="D150" s="14">
        <v>0.69</v>
      </c>
      <c r="E150" s="14">
        <v>200</v>
      </c>
      <c r="F150" s="14">
        <v>1.1</v>
      </c>
      <c r="G150" s="13" t="s">
        <v>260</v>
      </c>
      <c r="H150" s="112"/>
      <c r="I150" s="44" t="s">
        <v>561</v>
      </c>
      <c r="J150" s="45" t="s">
        <v>564</v>
      </c>
      <c r="K150" s="45"/>
      <c r="L150" s="45"/>
      <c r="M150" s="45"/>
      <c r="N150" s="86" t="s">
        <v>260</v>
      </c>
      <c r="O150" s="3"/>
      <c r="P150" s="3"/>
      <c r="Q150" s="3"/>
    </row>
    <row r="151" spans="1:17" ht="19.5" customHeight="1">
      <c r="A151" s="3"/>
      <c r="B151" s="49" t="s">
        <v>153</v>
      </c>
      <c r="C151" s="49"/>
      <c r="D151" s="14">
        <v>0.8</v>
      </c>
      <c r="E151" s="14">
        <v>200</v>
      </c>
      <c r="F151" s="14">
        <v>1.25</v>
      </c>
      <c r="G151" s="13" t="s">
        <v>260</v>
      </c>
      <c r="H151" s="112"/>
      <c r="I151" s="44" t="s">
        <v>568</v>
      </c>
      <c r="J151" s="45" t="s">
        <v>566</v>
      </c>
      <c r="K151" s="45"/>
      <c r="L151" s="45"/>
      <c r="M151" s="45"/>
      <c r="N151" s="86" t="s">
        <v>260</v>
      </c>
      <c r="O151" s="3"/>
      <c r="P151" s="3"/>
      <c r="Q151" s="3"/>
    </row>
    <row r="152" spans="1:17" ht="19.5" customHeight="1">
      <c r="A152" s="3"/>
      <c r="B152" s="49" t="s">
        <v>154</v>
      </c>
      <c r="C152" s="49"/>
      <c r="D152" s="14">
        <v>0.78</v>
      </c>
      <c r="E152" s="14">
        <v>200</v>
      </c>
      <c r="F152" s="14">
        <v>1.2</v>
      </c>
      <c r="G152" s="13" t="s">
        <v>260</v>
      </c>
      <c r="H152" s="112"/>
      <c r="I152" s="44" t="s">
        <v>569</v>
      </c>
      <c r="J152" s="45" t="s">
        <v>567</v>
      </c>
      <c r="K152" s="45"/>
      <c r="L152" s="45"/>
      <c r="M152" s="45"/>
      <c r="N152" s="86" t="s">
        <v>260</v>
      </c>
      <c r="O152" s="3"/>
      <c r="P152" s="3"/>
      <c r="Q152" s="3"/>
    </row>
    <row r="153" spans="1:17" ht="19.5" customHeight="1">
      <c r="A153" s="3"/>
      <c r="B153" s="49" t="s">
        <v>155</v>
      </c>
      <c r="C153" s="49"/>
      <c r="D153" s="14">
        <v>0.97</v>
      </c>
      <c r="E153" s="14">
        <v>200</v>
      </c>
      <c r="F153" s="14">
        <v>1.55</v>
      </c>
      <c r="G153" s="13" t="s">
        <v>260</v>
      </c>
      <c r="H153" s="112"/>
      <c r="I153" s="116" t="s">
        <v>397</v>
      </c>
      <c r="J153" s="116"/>
      <c r="K153" s="116"/>
      <c r="L153" s="116"/>
      <c r="M153" s="116"/>
      <c r="N153" s="116"/>
      <c r="O153" s="3"/>
      <c r="P153" s="3"/>
      <c r="Q153" s="3"/>
    </row>
    <row r="154" spans="1:17" ht="19.5" customHeight="1">
      <c r="A154" s="3"/>
      <c r="B154" s="49" t="s">
        <v>156</v>
      </c>
      <c r="C154" s="49"/>
      <c r="D154" s="14">
        <v>0.65</v>
      </c>
      <c r="E154" s="14">
        <v>200</v>
      </c>
      <c r="F154" s="14">
        <v>1</v>
      </c>
      <c r="G154" s="13" t="s">
        <v>260</v>
      </c>
      <c r="H154" s="112"/>
      <c r="I154" s="116"/>
      <c r="J154" s="116"/>
      <c r="K154" s="116"/>
      <c r="L154" s="116"/>
      <c r="M154" s="116"/>
      <c r="N154" s="116"/>
      <c r="O154" s="3"/>
      <c r="P154" s="3"/>
      <c r="Q154" s="3"/>
    </row>
    <row r="155" spans="1:17" ht="19.5" customHeight="1">
      <c r="A155" s="3"/>
      <c r="B155" s="49" t="s">
        <v>249</v>
      </c>
      <c r="C155" s="49"/>
      <c r="D155" s="14">
        <v>0.6</v>
      </c>
      <c r="E155" s="14">
        <v>200</v>
      </c>
      <c r="F155" s="14">
        <v>0.95</v>
      </c>
      <c r="G155" s="13" t="s">
        <v>260</v>
      </c>
      <c r="H155" s="112"/>
      <c r="I155" s="44" t="s">
        <v>476</v>
      </c>
      <c r="J155" s="45" t="s">
        <v>475</v>
      </c>
      <c r="K155" s="43">
        <v>0.13</v>
      </c>
      <c r="L155" s="45"/>
      <c r="M155" s="45">
        <v>0.33</v>
      </c>
      <c r="N155" s="43">
        <v>2250.2</v>
      </c>
      <c r="O155" s="3"/>
      <c r="P155" s="3"/>
      <c r="Q155" s="3"/>
    </row>
    <row r="156" spans="1:17" ht="19.5" customHeight="1">
      <c r="A156" s="3"/>
      <c r="B156" s="49" t="s">
        <v>250</v>
      </c>
      <c r="C156" s="49"/>
      <c r="D156" s="14">
        <v>0.73</v>
      </c>
      <c r="E156" s="14">
        <v>200</v>
      </c>
      <c r="F156" s="14">
        <v>1.15</v>
      </c>
      <c r="G156" s="13" t="s">
        <v>260</v>
      </c>
      <c r="H156" s="112"/>
      <c r="I156" s="50" t="s">
        <v>477</v>
      </c>
      <c r="J156" s="51" t="s">
        <v>474</v>
      </c>
      <c r="K156" s="32">
        <v>0.1</v>
      </c>
      <c r="L156" s="51"/>
      <c r="M156" s="51">
        <v>0.25</v>
      </c>
      <c r="N156" s="32">
        <v>1730.12</v>
      </c>
      <c r="O156" s="3"/>
      <c r="P156" s="3"/>
      <c r="Q156" s="3"/>
    </row>
    <row r="157" spans="1:17" ht="19.5" customHeight="1">
      <c r="A157" s="3"/>
      <c r="B157" s="49" t="s">
        <v>251</v>
      </c>
      <c r="C157" s="49"/>
      <c r="D157" s="14">
        <v>0.91</v>
      </c>
      <c r="E157" s="14">
        <v>200</v>
      </c>
      <c r="F157" s="14">
        <v>1.45</v>
      </c>
      <c r="G157" s="13" t="s">
        <v>260</v>
      </c>
      <c r="H157" s="112"/>
      <c r="I157" s="36"/>
      <c r="J157" s="36"/>
      <c r="K157" s="36"/>
      <c r="L157" s="36"/>
      <c r="M157" s="36"/>
      <c r="N157" s="36"/>
      <c r="O157" s="3"/>
      <c r="P157" s="3"/>
      <c r="Q157" s="3"/>
    </row>
    <row r="158" spans="1:17" ht="19.5" customHeight="1">
      <c r="A158" s="3"/>
      <c r="B158" s="49" t="s">
        <v>157</v>
      </c>
      <c r="C158" s="49"/>
      <c r="D158" s="14">
        <v>0.58</v>
      </c>
      <c r="E158" s="14">
        <v>200</v>
      </c>
      <c r="F158" s="14">
        <v>0.9</v>
      </c>
      <c r="G158" s="13" t="s">
        <v>260</v>
      </c>
      <c r="H158" s="112"/>
      <c r="I158" s="74" t="s">
        <v>351</v>
      </c>
      <c r="J158" s="74"/>
      <c r="K158" s="120" t="s">
        <v>570</v>
      </c>
      <c r="L158" s="120"/>
      <c r="M158" s="120"/>
      <c r="N158" s="120"/>
      <c r="O158" s="3"/>
      <c r="P158" s="3"/>
      <c r="Q158" s="3"/>
    </row>
    <row r="159" spans="1:17" ht="19.5" customHeight="1">
      <c r="A159" s="3"/>
      <c r="B159" s="49" t="s">
        <v>158</v>
      </c>
      <c r="C159" s="49"/>
      <c r="D159" s="14">
        <v>0.7</v>
      </c>
      <c r="E159" s="14">
        <v>200</v>
      </c>
      <c r="F159" s="14">
        <v>1.12</v>
      </c>
      <c r="G159" s="13" t="s">
        <v>260</v>
      </c>
      <c r="H159" s="112"/>
      <c r="I159" s="114" t="s">
        <v>403</v>
      </c>
      <c r="J159" s="114"/>
      <c r="K159" s="114"/>
      <c r="L159" s="114"/>
      <c r="M159" s="114"/>
      <c r="N159" s="114"/>
      <c r="O159" s="3"/>
      <c r="P159" s="3"/>
      <c r="Q159" s="3"/>
    </row>
    <row r="160" spans="1:16" ht="19.5" customHeight="1">
      <c r="A160" s="3"/>
      <c r="B160" s="49" t="s">
        <v>159</v>
      </c>
      <c r="C160" s="49"/>
      <c r="D160" s="14">
        <v>0.88</v>
      </c>
      <c r="E160" s="14">
        <v>200</v>
      </c>
      <c r="F160" s="14">
        <v>1.37</v>
      </c>
      <c r="G160" s="13" t="s">
        <v>260</v>
      </c>
      <c r="H160" s="112"/>
      <c r="I160" s="75"/>
      <c r="J160" s="122"/>
      <c r="K160" s="122"/>
      <c r="L160" s="122"/>
      <c r="M160" s="76"/>
      <c r="N160" s="77"/>
      <c r="O160" s="3"/>
      <c r="P160" s="3"/>
    </row>
    <row r="161" spans="1:16" ht="19.5" customHeight="1">
      <c r="A161" s="3"/>
      <c r="B161" s="49" t="s">
        <v>160</v>
      </c>
      <c r="C161" s="49"/>
      <c r="D161" s="14">
        <v>0.63</v>
      </c>
      <c r="E161" s="14">
        <v>200</v>
      </c>
      <c r="F161" s="14">
        <v>0.97</v>
      </c>
      <c r="G161" s="13" t="s">
        <v>260</v>
      </c>
      <c r="H161" s="112"/>
      <c r="I161" s="120"/>
      <c r="J161" s="120"/>
      <c r="K161" s="120"/>
      <c r="L161" s="120"/>
      <c r="M161" s="120"/>
      <c r="N161" s="120"/>
      <c r="O161" s="3"/>
      <c r="P161" s="3"/>
    </row>
    <row r="162" spans="1:16" ht="19.5" customHeight="1">
      <c r="A162" s="3"/>
      <c r="B162" s="49" t="s">
        <v>161</v>
      </c>
      <c r="C162" s="49"/>
      <c r="D162" s="14">
        <v>0.78</v>
      </c>
      <c r="E162" s="14">
        <v>200</v>
      </c>
      <c r="F162" s="14">
        <v>1.25</v>
      </c>
      <c r="G162" s="13" t="s">
        <v>260</v>
      </c>
      <c r="H162" s="112"/>
      <c r="I162" s="78"/>
      <c r="J162" s="79"/>
      <c r="K162" s="79"/>
      <c r="L162" s="79"/>
      <c r="M162" s="79"/>
      <c r="N162" s="79"/>
      <c r="O162" s="3"/>
      <c r="P162" s="3"/>
    </row>
    <row r="163" spans="1:16" ht="19.5" customHeight="1">
      <c r="A163" s="3"/>
      <c r="B163" s="49" t="s">
        <v>162</v>
      </c>
      <c r="C163" s="49"/>
      <c r="D163" s="14">
        <v>0.52</v>
      </c>
      <c r="E163" s="14">
        <v>200</v>
      </c>
      <c r="F163" s="14">
        <v>0.8</v>
      </c>
      <c r="G163" s="13" t="s">
        <v>260</v>
      </c>
      <c r="H163" s="112"/>
      <c r="I163" s="119"/>
      <c r="J163" s="119"/>
      <c r="K163" s="119"/>
      <c r="L163" s="119"/>
      <c r="M163" s="119"/>
      <c r="N163" s="119"/>
      <c r="O163" s="3"/>
      <c r="P163" s="3"/>
    </row>
    <row r="164" spans="1:16" ht="19.5" customHeight="1">
      <c r="A164" s="3"/>
      <c r="B164" s="49" t="s">
        <v>163</v>
      </c>
      <c r="C164" s="49"/>
      <c r="D164" s="14">
        <v>0.68</v>
      </c>
      <c r="E164" s="14">
        <v>200</v>
      </c>
      <c r="F164" s="14">
        <v>1.1</v>
      </c>
      <c r="G164" s="13" t="s">
        <v>260</v>
      </c>
      <c r="H164" s="112"/>
      <c r="I164" s="119"/>
      <c r="J164" s="119"/>
      <c r="K164" s="119"/>
      <c r="L164" s="119"/>
      <c r="M164" s="119"/>
      <c r="N164" s="119"/>
      <c r="O164" s="3"/>
      <c r="P164" s="3"/>
    </row>
    <row r="165" spans="2:16" ht="19.5" customHeight="1">
      <c r="B165" s="49" t="s">
        <v>164</v>
      </c>
      <c r="C165" s="49"/>
      <c r="D165" s="14">
        <v>0.55</v>
      </c>
      <c r="E165" s="14">
        <v>200</v>
      </c>
      <c r="F165" s="14">
        <v>0.85</v>
      </c>
      <c r="G165" s="13" t="s">
        <v>260</v>
      </c>
      <c r="H165" s="112"/>
      <c r="I165" s="119"/>
      <c r="J165" s="119"/>
      <c r="K165" s="119"/>
      <c r="L165" s="119"/>
      <c r="M165" s="119"/>
      <c r="N165" s="119"/>
      <c r="O165" s="3"/>
      <c r="P165" s="3"/>
    </row>
    <row r="166" spans="2:16" ht="19.5" customHeight="1">
      <c r="B166" s="49" t="s">
        <v>252</v>
      </c>
      <c r="C166" s="49"/>
      <c r="D166" s="14">
        <v>0.43</v>
      </c>
      <c r="E166" s="14">
        <v>200</v>
      </c>
      <c r="F166" s="14">
        <v>0.6</v>
      </c>
      <c r="G166" s="13" t="s">
        <v>260</v>
      </c>
      <c r="H166" s="112"/>
      <c r="I166" s="119"/>
      <c r="J166" s="119"/>
      <c r="K166" s="119"/>
      <c r="L166" s="119"/>
      <c r="M166" s="119"/>
      <c r="N166" s="119"/>
      <c r="O166" s="3"/>
      <c r="P166" s="3"/>
    </row>
    <row r="167" spans="2:16" ht="27" customHeight="1">
      <c r="B167" s="49" t="s">
        <v>166</v>
      </c>
      <c r="C167" s="49"/>
      <c r="D167" s="14">
        <v>0.52</v>
      </c>
      <c r="E167" s="14">
        <v>200</v>
      </c>
      <c r="F167" s="14">
        <v>0.8</v>
      </c>
      <c r="G167" s="13" t="s">
        <v>260</v>
      </c>
      <c r="H167" s="112"/>
      <c r="I167" s="119"/>
      <c r="J167" s="119"/>
      <c r="K167" s="119"/>
      <c r="L167" s="119"/>
      <c r="M167" s="119"/>
      <c r="N167" s="119"/>
      <c r="O167" s="3"/>
      <c r="P167" s="3"/>
    </row>
    <row r="168" spans="2:16" ht="27" customHeight="1">
      <c r="B168" s="49" t="s">
        <v>165</v>
      </c>
      <c r="C168" s="49"/>
      <c r="D168" s="14">
        <v>0.65</v>
      </c>
      <c r="E168" s="14">
        <v>200</v>
      </c>
      <c r="F168" s="14">
        <v>1.05</v>
      </c>
      <c r="G168" s="13" t="s">
        <v>260</v>
      </c>
      <c r="H168" s="113"/>
      <c r="I168" s="119"/>
      <c r="J168" s="119"/>
      <c r="K168" s="119"/>
      <c r="L168" s="119"/>
      <c r="M168" s="119"/>
      <c r="N168" s="119"/>
      <c r="O168" s="3"/>
      <c r="P168" s="3"/>
    </row>
    <row r="169" spans="2:17" ht="18" customHeight="1">
      <c r="B169" s="7"/>
      <c r="C169" s="7"/>
      <c r="D169" s="19"/>
      <c r="E169" s="19"/>
      <c r="F169" s="19"/>
      <c r="G169" s="20"/>
      <c r="H169" s="113"/>
      <c r="I169" s="119"/>
      <c r="J169" s="119"/>
      <c r="K169" s="119"/>
      <c r="L169" s="119"/>
      <c r="M169" s="119"/>
      <c r="N169" s="119"/>
      <c r="Q169" s="3"/>
    </row>
    <row r="170" spans="2:17" ht="17.25" customHeight="1">
      <c r="B170" s="7"/>
      <c r="C170" s="7"/>
      <c r="D170" s="19"/>
      <c r="E170" s="19"/>
      <c r="F170" s="19"/>
      <c r="G170" s="20"/>
      <c r="H170" s="113"/>
      <c r="I170" s="119"/>
      <c r="J170" s="119"/>
      <c r="K170" s="119"/>
      <c r="L170" s="119"/>
      <c r="M170" s="119"/>
      <c r="N170" s="119"/>
      <c r="Q170" s="3"/>
    </row>
    <row r="171" spans="2:17" ht="19.5" customHeight="1">
      <c r="B171" s="7"/>
      <c r="C171" s="7"/>
      <c r="D171" s="19"/>
      <c r="E171" s="19"/>
      <c r="F171" s="19"/>
      <c r="G171" s="20"/>
      <c r="H171" s="113"/>
      <c r="I171" s="119"/>
      <c r="J171" s="119"/>
      <c r="K171" s="119"/>
      <c r="L171" s="119"/>
      <c r="M171" s="119"/>
      <c r="N171" s="119"/>
      <c r="Q171" s="3"/>
    </row>
    <row r="172" spans="2:17" ht="19.5" customHeight="1">
      <c r="B172" s="7"/>
      <c r="C172" s="7"/>
      <c r="D172" s="19"/>
      <c r="E172" s="19"/>
      <c r="F172" s="19"/>
      <c r="G172" s="20"/>
      <c r="H172" s="113"/>
      <c r="I172" s="3"/>
      <c r="J172" s="3"/>
      <c r="K172" s="3"/>
      <c r="L172" s="3"/>
      <c r="M172" s="3"/>
      <c r="N172" s="3"/>
      <c r="Q172" s="3"/>
    </row>
    <row r="173" spans="2:17" ht="19.5" customHeight="1">
      <c r="B173" s="7"/>
      <c r="C173" s="7"/>
      <c r="D173" s="19"/>
      <c r="E173" s="19"/>
      <c r="F173" s="19"/>
      <c r="G173" s="20"/>
      <c r="H173" s="113"/>
      <c r="I173" s="118"/>
      <c r="J173" s="118"/>
      <c r="K173" s="118"/>
      <c r="L173" s="118"/>
      <c r="M173" s="118"/>
      <c r="N173" s="118"/>
      <c r="Q173" s="3"/>
    </row>
    <row r="174" spans="2:17" ht="19.5" customHeight="1">
      <c r="B174" s="7"/>
      <c r="C174" s="7"/>
      <c r="D174" s="19"/>
      <c r="E174" s="19"/>
      <c r="F174" s="19"/>
      <c r="G174" s="20"/>
      <c r="H174" s="113"/>
      <c r="I174" s="9"/>
      <c r="J174" s="9"/>
      <c r="K174" s="25"/>
      <c r="L174" s="25"/>
      <c r="M174" s="25"/>
      <c r="N174" s="25"/>
      <c r="Q174" s="3"/>
    </row>
    <row r="175" spans="2:17" ht="19.5" customHeight="1">
      <c r="B175" s="7"/>
      <c r="C175" s="7"/>
      <c r="D175" s="20"/>
      <c r="E175" s="19"/>
      <c r="F175" s="20"/>
      <c r="G175" s="20"/>
      <c r="H175" s="113"/>
      <c r="I175" s="9"/>
      <c r="J175" s="9"/>
      <c r="K175" s="25"/>
      <c r="L175" s="25"/>
      <c r="M175" s="25"/>
      <c r="N175" s="25"/>
      <c r="Q175" s="3"/>
    </row>
    <row r="176" spans="2:17" ht="19.5" customHeight="1">
      <c r="B176" s="7"/>
      <c r="C176" s="7"/>
      <c r="D176" s="20"/>
      <c r="E176" s="19"/>
      <c r="F176" s="20"/>
      <c r="G176" s="20"/>
      <c r="H176" s="113"/>
      <c r="I176" s="15"/>
      <c r="J176" s="10"/>
      <c r="K176" s="10"/>
      <c r="L176" s="10"/>
      <c r="M176" s="10"/>
      <c r="N176" s="10"/>
      <c r="Q176" s="3"/>
    </row>
    <row r="177" spans="2:17" ht="19.5" customHeight="1">
      <c r="B177" s="7"/>
      <c r="C177" s="7"/>
      <c r="D177" s="20"/>
      <c r="E177" s="19"/>
      <c r="F177" s="20"/>
      <c r="G177" s="20"/>
      <c r="H177" s="113"/>
      <c r="I177" s="28"/>
      <c r="J177" s="28"/>
      <c r="K177" s="28"/>
      <c r="L177" s="28"/>
      <c r="M177" s="28"/>
      <c r="N177" s="28"/>
      <c r="Q177" s="3"/>
    </row>
    <row r="178" spans="2:17" ht="19.5" customHeight="1">
      <c r="B178" s="7"/>
      <c r="C178" s="7"/>
      <c r="D178" s="20"/>
      <c r="E178" s="19"/>
      <c r="F178" s="20"/>
      <c r="G178" s="20"/>
      <c r="H178" s="113"/>
      <c r="I178" s="121"/>
      <c r="J178" s="128"/>
      <c r="K178" s="109"/>
      <c r="L178" s="109"/>
      <c r="M178" s="109"/>
      <c r="N178" s="109"/>
      <c r="Q178" s="3"/>
    </row>
    <row r="179" spans="2:17" ht="19.5" customHeight="1">
      <c r="B179" s="7"/>
      <c r="C179" s="7"/>
      <c r="D179" s="20"/>
      <c r="E179" s="19"/>
      <c r="F179" s="20"/>
      <c r="G179" s="20"/>
      <c r="H179" s="113"/>
      <c r="I179" s="121"/>
      <c r="J179" s="128"/>
      <c r="K179" s="109"/>
      <c r="L179" s="109"/>
      <c r="M179" s="109"/>
      <c r="N179" s="109"/>
      <c r="Q179" s="3"/>
    </row>
    <row r="180" spans="2:17" ht="19.5" customHeight="1">
      <c r="B180" s="7"/>
      <c r="C180" s="7"/>
      <c r="D180" s="20"/>
      <c r="E180" s="19"/>
      <c r="F180" s="20"/>
      <c r="G180" s="20"/>
      <c r="H180" s="113"/>
      <c r="I180" s="16"/>
      <c r="J180" s="16"/>
      <c r="K180" s="16"/>
      <c r="L180" s="16"/>
      <c r="M180" s="17"/>
      <c r="N180" s="18"/>
      <c r="Q180" s="3"/>
    </row>
    <row r="181" spans="2:17" ht="19.5" customHeight="1">
      <c r="B181" s="7"/>
      <c r="C181" s="7"/>
      <c r="D181" s="20"/>
      <c r="E181" s="19"/>
      <c r="F181" s="20"/>
      <c r="G181" s="20"/>
      <c r="H181" s="113"/>
      <c r="I181" s="124"/>
      <c r="J181" s="124"/>
      <c r="K181" s="125"/>
      <c r="L181" s="125"/>
      <c r="M181" s="125"/>
      <c r="N181" s="125"/>
      <c r="Q181" s="3"/>
    </row>
    <row r="182" spans="2:17" ht="19.5" customHeight="1">
      <c r="B182" s="7"/>
      <c r="C182" s="7"/>
      <c r="D182" s="20"/>
      <c r="E182" s="19"/>
      <c r="F182" s="20"/>
      <c r="G182" s="20"/>
      <c r="H182" s="113"/>
      <c r="I182" s="7"/>
      <c r="J182" s="7"/>
      <c r="K182" s="19"/>
      <c r="L182" s="19"/>
      <c r="M182" s="19"/>
      <c r="N182" s="19"/>
      <c r="Q182" s="3"/>
    </row>
    <row r="183" spans="2:17" ht="19.5" customHeight="1">
      <c r="B183" s="7"/>
      <c r="C183" s="7"/>
      <c r="D183" s="20"/>
      <c r="E183" s="19"/>
      <c r="F183" s="20"/>
      <c r="G183" s="20"/>
      <c r="H183" s="113"/>
      <c r="I183" s="7"/>
      <c r="J183" s="7"/>
      <c r="K183" s="19"/>
      <c r="L183" s="19"/>
      <c r="M183" s="19"/>
      <c r="N183" s="19"/>
      <c r="P183" s="3"/>
      <c r="Q183" s="3"/>
    </row>
    <row r="184" spans="2:17" ht="19.5" customHeight="1">
      <c r="B184" s="7"/>
      <c r="C184" s="7"/>
      <c r="D184" s="20"/>
      <c r="E184" s="19"/>
      <c r="F184" s="20"/>
      <c r="G184" s="20"/>
      <c r="H184" s="113"/>
      <c r="I184" s="7"/>
      <c r="J184" s="7"/>
      <c r="K184" s="19"/>
      <c r="L184" s="19"/>
      <c r="M184" s="19"/>
      <c r="N184" s="19"/>
      <c r="O184" s="3"/>
      <c r="P184" s="3"/>
      <c r="Q184" s="3"/>
    </row>
    <row r="185" spans="2:17" ht="19.5" customHeight="1">
      <c r="B185" s="7"/>
      <c r="C185" s="7"/>
      <c r="D185" s="20"/>
      <c r="E185" s="19"/>
      <c r="F185" s="20"/>
      <c r="G185" s="20"/>
      <c r="H185" s="113"/>
      <c r="I185" s="7"/>
      <c r="J185" s="7"/>
      <c r="K185" s="19"/>
      <c r="L185" s="19"/>
      <c r="M185" s="19"/>
      <c r="N185" s="19"/>
      <c r="P185" s="3"/>
      <c r="Q185" s="3"/>
    </row>
    <row r="186" spans="2:17" ht="19.5" customHeight="1">
      <c r="B186" s="7"/>
      <c r="C186" s="7"/>
      <c r="D186" s="20"/>
      <c r="E186" s="19"/>
      <c r="F186" s="20"/>
      <c r="G186" s="20"/>
      <c r="H186" s="4"/>
      <c r="I186" s="7"/>
      <c r="J186" s="7"/>
      <c r="K186" s="19"/>
      <c r="L186" s="19"/>
      <c r="M186" s="19"/>
      <c r="N186" s="19"/>
      <c r="O186" s="3"/>
      <c r="P186" s="3"/>
      <c r="Q186" s="3"/>
    </row>
    <row r="187" spans="2:17" ht="19.5" customHeight="1">
      <c r="B187" s="7"/>
      <c r="C187" s="7"/>
      <c r="D187" s="20"/>
      <c r="E187" s="19"/>
      <c r="F187" s="20"/>
      <c r="G187" s="20"/>
      <c r="H187" s="4"/>
      <c r="I187" s="7"/>
      <c r="J187" s="7"/>
      <c r="K187" s="19"/>
      <c r="L187" s="19"/>
      <c r="M187" s="19"/>
      <c r="N187" s="19"/>
      <c r="P187" s="3"/>
      <c r="Q187" s="3"/>
    </row>
    <row r="188" spans="2:17" ht="19.5" customHeight="1">
      <c r="B188" s="7"/>
      <c r="C188" s="7"/>
      <c r="D188" s="20"/>
      <c r="E188" s="19"/>
      <c r="F188" s="20"/>
      <c r="G188" s="20"/>
      <c r="H188" s="4"/>
      <c r="I188" s="7"/>
      <c r="J188" s="7"/>
      <c r="K188" s="19"/>
      <c r="L188" s="19"/>
      <c r="M188" s="19"/>
      <c r="N188" s="19"/>
      <c r="P188" s="3"/>
      <c r="Q188" s="3"/>
    </row>
    <row r="189" spans="2:17" ht="19.5" customHeight="1">
      <c r="B189" s="7"/>
      <c r="C189" s="7"/>
      <c r="D189" s="20"/>
      <c r="E189" s="19"/>
      <c r="F189" s="20"/>
      <c r="G189" s="20"/>
      <c r="H189" s="4"/>
      <c r="I189" s="7"/>
      <c r="J189" s="7"/>
      <c r="K189" s="19"/>
      <c r="L189" s="19"/>
      <c r="M189" s="19"/>
      <c r="N189" s="19"/>
      <c r="P189" s="3"/>
      <c r="Q189" s="3"/>
    </row>
    <row r="190" spans="2:17" ht="19.5" customHeight="1">
      <c r="B190" s="7"/>
      <c r="C190" s="7"/>
      <c r="D190" s="20"/>
      <c r="E190" s="19"/>
      <c r="F190" s="20"/>
      <c r="G190" s="20"/>
      <c r="H190" s="4"/>
      <c r="I190" s="7"/>
      <c r="J190" s="7"/>
      <c r="K190" s="19"/>
      <c r="L190" s="19"/>
      <c r="M190" s="19"/>
      <c r="N190" s="19"/>
      <c r="P190" s="3"/>
      <c r="Q190" s="3"/>
    </row>
    <row r="191" spans="2:17" ht="19.5" customHeight="1">
      <c r="B191" s="7"/>
      <c r="C191" s="7"/>
      <c r="D191" s="20"/>
      <c r="E191" s="19"/>
      <c r="F191" s="20"/>
      <c r="G191" s="20"/>
      <c r="H191" s="4"/>
      <c r="I191" s="7"/>
      <c r="J191" s="7"/>
      <c r="K191" s="19"/>
      <c r="L191" s="19"/>
      <c r="M191" s="19"/>
      <c r="N191" s="19"/>
      <c r="O191" s="3"/>
      <c r="P191" s="3"/>
      <c r="Q191" s="3"/>
    </row>
    <row r="192" spans="2:17" ht="19.5" customHeight="1">
      <c r="B192" s="7"/>
      <c r="C192" s="7"/>
      <c r="D192" s="20"/>
      <c r="E192" s="19"/>
      <c r="F192" s="20"/>
      <c r="G192" s="20"/>
      <c r="H192" s="4"/>
      <c r="I192" s="7"/>
      <c r="J192" s="7"/>
      <c r="K192" s="19"/>
      <c r="L192" s="19"/>
      <c r="M192" s="19"/>
      <c r="N192" s="19"/>
      <c r="P192" s="3"/>
      <c r="Q192" s="3"/>
    </row>
    <row r="193" spans="2:17" ht="19.5" customHeight="1">
      <c r="B193" s="7"/>
      <c r="C193" s="7"/>
      <c r="D193" s="20"/>
      <c r="E193" s="19"/>
      <c r="F193" s="20"/>
      <c r="G193" s="20"/>
      <c r="H193" s="4"/>
      <c r="I193" s="7"/>
      <c r="J193" s="7"/>
      <c r="K193" s="19"/>
      <c r="L193" s="19"/>
      <c r="M193" s="19"/>
      <c r="N193" s="19"/>
      <c r="P193" s="3"/>
      <c r="Q193" s="3"/>
    </row>
    <row r="194" spans="2:17" ht="19.5" customHeight="1">
      <c r="B194" s="7"/>
      <c r="C194" s="7"/>
      <c r="D194" s="20"/>
      <c r="E194" s="19"/>
      <c r="F194" s="20"/>
      <c r="G194" s="20"/>
      <c r="H194" s="4"/>
      <c r="I194" s="7"/>
      <c r="J194" s="7"/>
      <c r="K194" s="19"/>
      <c r="L194" s="19"/>
      <c r="M194" s="19"/>
      <c r="N194" s="19"/>
      <c r="P194" s="3"/>
      <c r="Q194" s="3"/>
    </row>
    <row r="195" spans="2:17" ht="19.5" customHeight="1">
      <c r="B195" s="7"/>
      <c r="C195" s="7"/>
      <c r="D195" s="19"/>
      <c r="E195" s="19"/>
      <c r="F195" s="19"/>
      <c r="G195" s="20"/>
      <c r="H195" s="4"/>
      <c r="I195" s="7"/>
      <c r="J195" s="7"/>
      <c r="K195" s="19"/>
      <c r="L195" s="19"/>
      <c r="M195" s="19"/>
      <c r="N195" s="19"/>
      <c r="P195" s="3"/>
      <c r="Q195" s="3"/>
    </row>
    <row r="196" spans="2:17" ht="19.5" customHeight="1">
      <c r="B196" s="7"/>
      <c r="C196" s="7"/>
      <c r="D196" s="19"/>
      <c r="E196" s="19"/>
      <c r="F196" s="19"/>
      <c r="G196" s="20"/>
      <c r="H196" s="4"/>
      <c r="I196" s="7"/>
      <c r="J196" s="7"/>
      <c r="K196" s="19"/>
      <c r="L196" s="19"/>
      <c r="M196" s="19"/>
      <c r="N196" s="19"/>
      <c r="P196" s="3"/>
      <c r="Q196" s="3"/>
    </row>
    <row r="197" spans="2:17" ht="19.5" customHeight="1">
      <c r="B197" s="7"/>
      <c r="C197" s="7"/>
      <c r="D197" s="19"/>
      <c r="E197" s="19"/>
      <c r="F197" s="19"/>
      <c r="G197" s="20"/>
      <c r="H197" s="4"/>
      <c r="I197" s="7"/>
      <c r="J197" s="7"/>
      <c r="K197" s="19"/>
      <c r="L197" s="19"/>
      <c r="M197" s="19"/>
      <c r="N197" s="19"/>
      <c r="P197" s="3"/>
      <c r="Q197" s="3"/>
    </row>
    <row r="198" spans="2:17" ht="19.5" customHeight="1">
      <c r="B198" s="7"/>
      <c r="C198" s="7"/>
      <c r="D198" s="19"/>
      <c r="E198" s="19"/>
      <c r="F198" s="19"/>
      <c r="G198" s="20"/>
      <c r="H198" s="4"/>
      <c r="I198" s="7"/>
      <c r="J198" s="7"/>
      <c r="K198" s="19"/>
      <c r="L198" s="19"/>
      <c r="M198" s="19"/>
      <c r="N198" s="19"/>
      <c r="P198" s="3"/>
      <c r="Q198" s="3"/>
    </row>
    <row r="199" spans="2:17" ht="19.5" customHeight="1">
      <c r="B199" s="7"/>
      <c r="C199" s="7"/>
      <c r="D199" s="19"/>
      <c r="E199" s="19"/>
      <c r="F199" s="19"/>
      <c r="G199" s="20"/>
      <c r="H199" s="4"/>
      <c r="I199" s="7"/>
      <c r="J199" s="7"/>
      <c r="K199" s="19"/>
      <c r="L199" s="19"/>
      <c r="M199" s="19"/>
      <c r="N199" s="19"/>
      <c r="P199" s="3"/>
      <c r="Q199" s="3"/>
    </row>
    <row r="200" spans="2:17" ht="19.5" customHeight="1">
      <c r="B200" s="7"/>
      <c r="C200" s="7"/>
      <c r="D200" s="19"/>
      <c r="E200" s="19"/>
      <c r="F200" s="19"/>
      <c r="G200" s="20"/>
      <c r="H200" s="4"/>
      <c r="I200" s="7"/>
      <c r="J200" s="7"/>
      <c r="K200" s="19"/>
      <c r="L200" s="19"/>
      <c r="M200" s="19"/>
      <c r="N200" s="19"/>
      <c r="P200" s="3"/>
      <c r="Q200" s="3"/>
    </row>
    <row r="201" spans="2:17" ht="19.5" customHeight="1">
      <c r="B201" s="7"/>
      <c r="C201" s="7"/>
      <c r="D201" s="20"/>
      <c r="E201" s="19"/>
      <c r="F201" s="20"/>
      <c r="G201" s="20"/>
      <c r="H201" s="4"/>
      <c r="I201" s="7"/>
      <c r="J201" s="7"/>
      <c r="K201" s="19"/>
      <c r="L201" s="19"/>
      <c r="M201" s="19"/>
      <c r="N201" s="19"/>
      <c r="P201" s="3"/>
      <c r="Q201" s="3"/>
    </row>
    <row r="202" spans="2:17" ht="19.5" customHeight="1">
      <c r="B202" s="7"/>
      <c r="C202" s="7"/>
      <c r="D202" s="20"/>
      <c r="E202" s="19"/>
      <c r="F202" s="20"/>
      <c r="G202" s="20"/>
      <c r="H202" s="4"/>
      <c r="I202" s="7"/>
      <c r="J202" s="7"/>
      <c r="K202" s="19"/>
      <c r="L202" s="19"/>
      <c r="M202" s="19"/>
      <c r="N202" s="19"/>
      <c r="P202" s="3"/>
      <c r="Q202" s="3"/>
    </row>
    <row r="203" spans="2:17" ht="19.5" customHeight="1">
      <c r="B203" s="7"/>
      <c r="C203" s="7"/>
      <c r="D203" s="20"/>
      <c r="E203" s="19"/>
      <c r="F203" s="20"/>
      <c r="G203" s="20"/>
      <c r="H203" s="4"/>
      <c r="I203" s="7"/>
      <c r="J203" s="7"/>
      <c r="K203" s="19"/>
      <c r="L203" s="19"/>
      <c r="M203" s="19"/>
      <c r="N203" s="19"/>
      <c r="P203" s="3"/>
      <c r="Q203" s="3"/>
    </row>
    <row r="204" spans="2:14" ht="19.5" customHeight="1">
      <c r="B204" s="7"/>
      <c r="C204" s="7"/>
      <c r="D204" s="20"/>
      <c r="E204" s="19"/>
      <c r="F204" s="20"/>
      <c r="G204" s="20"/>
      <c r="H204" s="4"/>
      <c r="I204" s="7"/>
      <c r="J204" s="7"/>
      <c r="K204" s="19"/>
      <c r="L204" s="19"/>
      <c r="M204" s="19"/>
      <c r="N204" s="19"/>
    </row>
    <row r="205" spans="1:14" ht="19.5" customHeight="1">
      <c r="A205" s="3"/>
      <c r="B205" s="7"/>
      <c r="C205" s="7"/>
      <c r="D205" s="19"/>
      <c r="E205" s="19"/>
      <c r="F205" s="19"/>
      <c r="G205" s="20"/>
      <c r="H205" s="4"/>
      <c r="I205" s="7"/>
      <c r="J205" s="7"/>
      <c r="K205" s="19"/>
      <c r="L205" s="19"/>
      <c r="M205" s="19"/>
      <c r="N205" s="19"/>
    </row>
    <row r="206" spans="1:14" ht="19.5" customHeight="1">
      <c r="A206" s="3"/>
      <c r="B206" s="7"/>
      <c r="C206" s="7"/>
      <c r="D206" s="19"/>
      <c r="E206" s="19"/>
      <c r="F206" s="19"/>
      <c r="G206" s="20"/>
      <c r="H206" s="4"/>
      <c r="I206" s="7"/>
      <c r="J206" s="7"/>
      <c r="K206" s="19"/>
      <c r="L206" s="19"/>
      <c r="M206" s="19"/>
      <c r="N206" s="19"/>
    </row>
    <row r="207" spans="1:14" ht="19.5" customHeight="1">
      <c r="A207" s="3"/>
      <c r="B207" s="7"/>
      <c r="C207" s="7"/>
      <c r="D207" s="19"/>
      <c r="E207" s="19"/>
      <c r="F207" s="19"/>
      <c r="G207" s="20"/>
      <c r="H207" s="4"/>
      <c r="I207" s="7"/>
      <c r="J207" s="7"/>
      <c r="K207" s="19"/>
      <c r="L207" s="19"/>
      <c r="M207" s="19"/>
      <c r="N207" s="19"/>
    </row>
    <row r="208" spans="1:17" ht="19.5" customHeight="1">
      <c r="A208" s="3"/>
      <c r="B208" s="29"/>
      <c r="C208" s="29"/>
      <c r="D208" s="29"/>
      <c r="E208" s="29"/>
      <c r="F208" s="29"/>
      <c r="G208" s="29"/>
      <c r="H208" s="4"/>
      <c r="I208" s="124"/>
      <c r="J208" s="124"/>
      <c r="K208" s="125"/>
      <c r="L208" s="125"/>
      <c r="M208" s="125"/>
      <c r="N208" s="125"/>
      <c r="P208" s="3"/>
      <c r="Q208" s="3"/>
    </row>
    <row r="209" spans="1:17" ht="19.5" customHeight="1">
      <c r="A209" s="3"/>
      <c r="B209" s="3"/>
      <c r="C209" s="3"/>
      <c r="D209" s="3"/>
      <c r="E209" s="3"/>
      <c r="F209" s="3"/>
      <c r="G209" s="3"/>
      <c r="H209" s="4"/>
      <c r="I209" s="7"/>
      <c r="J209" s="21"/>
      <c r="K209" s="22"/>
      <c r="L209" s="22"/>
      <c r="M209" s="20"/>
      <c r="N209" s="20"/>
      <c r="P209" s="3"/>
      <c r="Q209" s="3"/>
    </row>
    <row r="210" spans="1:17" ht="19.5" customHeight="1">
      <c r="A210" s="3"/>
      <c r="B210" s="3"/>
      <c r="C210" s="3"/>
      <c r="D210" s="3"/>
      <c r="E210" s="3"/>
      <c r="F210" s="3"/>
      <c r="G210" s="3"/>
      <c r="H210" s="4"/>
      <c r="I210" s="7"/>
      <c r="J210" s="21"/>
      <c r="K210" s="20"/>
      <c r="L210" s="22"/>
      <c r="M210" s="20"/>
      <c r="N210" s="23"/>
      <c r="P210" s="3"/>
      <c r="Q210" s="3"/>
    </row>
    <row r="211" spans="1:17" ht="19.5" customHeight="1">
      <c r="A211" s="3"/>
      <c r="B211" s="3"/>
      <c r="C211" s="3"/>
      <c r="D211" s="3"/>
      <c r="E211" s="3"/>
      <c r="F211" s="3"/>
      <c r="G211" s="3"/>
      <c r="H211" s="4"/>
      <c r="I211" s="24"/>
      <c r="J211" s="21"/>
      <c r="K211" s="20"/>
      <c r="L211" s="22"/>
      <c r="M211" s="19"/>
      <c r="N211" s="20"/>
      <c r="P211" s="3"/>
      <c r="Q211" s="3"/>
    </row>
    <row r="212" spans="1:17" ht="19.5" customHeight="1">
      <c r="A212" s="3"/>
      <c r="B212" s="3"/>
      <c r="C212" s="3"/>
      <c r="D212" s="3"/>
      <c r="E212" s="3"/>
      <c r="F212" s="3"/>
      <c r="G212" s="3"/>
      <c r="H212" s="4"/>
      <c r="I212" s="24"/>
      <c r="J212" s="21"/>
      <c r="K212" s="20"/>
      <c r="L212" s="22"/>
      <c r="M212" s="19"/>
      <c r="N212" s="20"/>
      <c r="O212" s="3"/>
      <c r="P212" s="3"/>
      <c r="Q212" s="3"/>
    </row>
    <row r="213" spans="1:17" ht="19.5" customHeight="1">
      <c r="A213" s="3"/>
      <c r="B213" s="3"/>
      <c r="C213" s="3"/>
      <c r="D213" s="3"/>
      <c r="E213" s="3"/>
      <c r="F213" s="3"/>
      <c r="G213" s="3"/>
      <c r="H213" s="4"/>
      <c r="I213" s="7"/>
      <c r="J213" s="21"/>
      <c r="K213" s="20"/>
      <c r="L213" s="22"/>
      <c r="M213" s="20"/>
      <c r="N213" s="20"/>
      <c r="O213" s="3"/>
      <c r="P213" s="3"/>
      <c r="Q213" s="3"/>
    </row>
    <row r="214" spans="1:17" ht="19.5" customHeight="1">
      <c r="A214" s="3"/>
      <c r="B214" s="3"/>
      <c r="C214" s="3"/>
      <c r="D214" s="3"/>
      <c r="E214" s="3"/>
      <c r="F214" s="3"/>
      <c r="G214" s="3"/>
      <c r="H214" s="4"/>
      <c r="I214" s="7"/>
      <c r="J214" s="21"/>
      <c r="K214" s="20"/>
      <c r="L214" s="22"/>
      <c r="M214" s="20"/>
      <c r="N214" s="20"/>
      <c r="O214" s="3"/>
      <c r="P214" s="3"/>
      <c r="Q214" s="3"/>
    </row>
    <row r="215" spans="1:17" ht="19.5" customHeight="1">
      <c r="A215" s="3"/>
      <c r="B215" s="3"/>
      <c r="C215" s="3"/>
      <c r="D215" s="3"/>
      <c r="E215" s="3"/>
      <c r="F215" s="3"/>
      <c r="G215" s="3"/>
      <c r="H215" s="4"/>
      <c r="I215" s="7"/>
      <c r="J215" s="21"/>
      <c r="K215" s="20"/>
      <c r="L215" s="22"/>
      <c r="M215" s="20"/>
      <c r="N215" s="20"/>
      <c r="O215" s="3"/>
      <c r="P215" s="3"/>
      <c r="Q215" s="3"/>
    </row>
    <row r="216" spans="1:17" ht="19.5" customHeight="1">
      <c r="A216" s="3"/>
      <c r="B216" s="3"/>
      <c r="C216" s="3"/>
      <c r="D216" s="3"/>
      <c r="E216" s="3"/>
      <c r="F216" s="3"/>
      <c r="G216" s="3"/>
      <c r="H216" s="4"/>
      <c r="I216" s="7"/>
      <c r="J216" s="21"/>
      <c r="K216" s="20"/>
      <c r="L216" s="22"/>
      <c r="M216" s="20"/>
      <c r="N216" s="20"/>
      <c r="O216" s="3"/>
      <c r="P216" s="3"/>
      <c r="Q216" s="3"/>
    </row>
    <row r="217" spans="1:17" ht="19.5" customHeight="1">
      <c r="A217" s="3"/>
      <c r="B217" s="3"/>
      <c r="C217" s="3"/>
      <c r="D217" s="3"/>
      <c r="E217" s="3"/>
      <c r="F217" s="3"/>
      <c r="G217" s="3"/>
      <c r="H217" s="4"/>
      <c r="I217" s="24"/>
      <c r="J217" s="21"/>
      <c r="K217" s="20"/>
      <c r="L217" s="22"/>
      <c r="M217" s="19"/>
      <c r="N217" s="20"/>
      <c r="O217" s="10"/>
      <c r="P217" s="3"/>
      <c r="Q217" s="3"/>
    </row>
    <row r="218" spans="1:17" ht="19.5" customHeight="1">
      <c r="A218" s="3"/>
      <c r="B218" s="3"/>
      <c r="C218" s="3"/>
      <c r="D218" s="3"/>
      <c r="E218" s="3"/>
      <c r="F218" s="3"/>
      <c r="G218" s="3"/>
      <c r="H218" s="4"/>
      <c r="I218" s="24"/>
      <c r="J218" s="21"/>
      <c r="K218" s="20"/>
      <c r="L218" s="22"/>
      <c r="M218" s="19"/>
      <c r="N218" s="20"/>
      <c r="O218" s="3"/>
      <c r="P218" s="3"/>
      <c r="Q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4"/>
      <c r="I219" s="24"/>
      <c r="J219" s="21"/>
      <c r="K219" s="20"/>
      <c r="L219" s="22"/>
      <c r="M219" s="19"/>
      <c r="N219" s="20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4"/>
      <c r="I220" s="24"/>
      <c r="J220" s="21"/>
      <c r="K220" s="20"/>
      <c r="L220" s="22"/>
      <c r="M220" s="19"/>
      <c r="N220" s="20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4"/>
      <c r="I221" s="7"/>
      <c r="J221" s="21"/>
      <c r="K221" s="20"/>
      <c r="L221" s="22"/>
      <c r="M221" s="20"/>
      <c r="N221" s="20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4"/>
      <c r="I222" s="7"/>
      <c r="J222" s="21"/>
      <c r="K222" s="20"/>
      <c r="L222" s="22"/>
      <c r="M222" s="20"/>
      <c r="N222" s="20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4"/>
      <c r="I223" s="7"/>
      <c r="J223" s="21"/>
      <c r="K223" s="20"/>
      <c r="L223" s="22"/>
      <c r="M223" s="20"/>
      <c r="N223" s="20"/>
      <c r="O223" s="3"/>
      <c r="P223" s="3"/>
    </row>
    <row r="224" spans="2:16" ht="19.5" customHeight="1">
      <c r="B224" s="3"/>
      <c r="C224" s="3"/>
      <c r="D224" s="3"/>
      <c r="E224" s="3"/>
      <c r="F224" s="3"/>
      <c r="G224" s="3"/>
      <c r="H224" s="4"/>
      <c r="I224" s="7"/>
      <c r="J224" s="21"/>
      <c r="K224" s="20"/>
      <c r="L224" s="22"/>
      <c r="M224" s="20"/>
      <c r="N224" s="20"/>
      <c r="O224" s="3"/>
      <c r="P224" s="3"/>
    </row>
    <row r="225" spans="2:16" ht="19.5" customHeight="1">
      <c r="B225" s="3"/>
      <c r="C225" s="3"/>
      <c r="D225" s="3"/>
      <c r="E225" s="3"/>
      <c r="F225" s="3"/>
      <c r="G225" s="3"/>
      <c r="H225" s="4"/>
      <c r="I225" s="7"/>
      <c r="J225" s="21"/>
      <c r="K225" s="20"/>
      <c r="L225" s="22"/>
      <c r="M225" s="20"/>
      <c r="N225" s="20"/>
      <c r="O225" s="3"/>
      <c r="P225" s="3"/>
    </row>
    <row r="226" spans="2:16" ht="19.5" customHeight="1">
      <c r="B226" s="3"/>
      <c r="C226" s="3"/>
      <c r="D226" s="3"/>
      <c r="E226" s="3"/>
      <c r="F226" s="3"/>
      <c r="G226" s="3"/>
      <c r="H226" s="4"/>
      <c r="I226" s="7"/>
      <c r="J226" s="21"/>
      <c r="K226" s="20"/>
      <c r="L226" s="22"/>
      <c r="M226" s="20"/>
      <c r="N226" s="20"/>
      <c r="O226" s="3"/>
      <c r="P226" s="3"/>
    </row>
    <row r="227" spans="2:16" ht="19.5" customHeight="1">
      <c r="B227" s="3"/>
      <c r="C227" s="3"/>
      <c r="D227" s="3"/>
      <c r="E227" s="3"/>
      <c r="F227" s="3"/>
      <c r="G227" s="3"/>
      <c r="H227" s="4"/>
      <c r="I227" s="8"/>
      <c r="J227" s="10"/>
      <c r="K227" s="10"/>
      <c r="L227" s="10"/>
      <c r="M227" s="10"/>
      <c r="N227" s="10"/>
      <c r="O227" s="3"/>
      <c r="P227" s="3"/>
    </row>
    <row r="228" spans="2:16" ht="19.5" customHeight="1">
      <c r="B228" s="3"/>
      <c r="C228" s="3"/>
      <c r="D228" s="3"/>
      <c r="E228" s="3"/>
      <c r="F228" s="3"/>
      <c r="G228" s="3"/>
      <c r="H228" s="4"/>
      <c r="I228" s="123"/>
      <c r="J228" s="123"/>
      <c r="K228" s="123"/>
      <c r="L228" s="123"/>
      <c r="M228" s="123"/>
      <c r="N228" s="123"/>
      <c r="O228" s="3"/>
      <c r="P228" s="3"/>
    </row>
    <row r="229" spans="2:16" ht="19.5" customHeight="1">
      <c r="B229" s="3"/>
      <c r="C229" s="3"/>
      <c r="D229" s="3"/>
      <c r="E229" s="3"/>
      <c r="F229" s="3"/>
      <c r="G229" s="3"/>
      <c r="H229" s="4"/>
      <c r="I229" s="123"/>
      <c r="J229" s="123"/>
      <c r="K229" s="123"/>
      <c r="L229" s="123"/>
      <c r="M229" s="123"/>
      <c r="N229" s="123"/>
      <c r="P229" s="3"/>
    </row>
    <row r="230" spans="2:16" ht="19.5" customHeight="1">
      <c r="B230" s="3"/>
      <c r="C230" s="3"/>
      <c r="D230" s="3"/>
      <c r="E230" s="3"/>
      <c r="F230" s="3"/>
      <c r="G230" s="3"/>
      <c r="H230" s="4"/>
      <c r="I230" s="123"/>
      <c r="J230" s="123"/>
      <c r="K230" s="123"/>
      <c r="L230" s="123"/>
      <c r="M230" s="123"/>
      <c r="N230" s="123"/>
      <c r="O230" s="11"/>
      <c r="P230" s="3"/>
    </row>
    <row r="231" spans="2:14" ht="16.5">
      <c r="B231" s="3"/>
      <c r="C231" s="3"/>
      <c r="D231" s="3"/>
      <c r="E231" s="3"/>
      <c r="F231" s="3"/>
      <c r="G231" s="3"/>
      <c r="H231" s="4"/>
      <c r="I231" s="123"/>
      <c r="J231" s="123"/>
      <c r="K231" s="123"/>
      <c r="L231" s="123"/>
      <c r="M231" s="123"/>
      <c r="N231" s="123"/>
    </row>
    <row r="232" spans="2:14" ht="15">
      <c r="B232" s="3"/>
      <c r="C232" s="3"/>
      <c r="D232" s="3"/>
      <c r="E232" s="3"/>
      <c r="F232" s="3"/>
      <c r="G232" s="3"/>
      <c r="H232" s="29"/>
      <c r="I232" s="3"/>
      <c r="J232" s="3"/>
      <c r="K232" s="3"/>
      <c r="L232" s="3"/>
      <c r="M232" s="3"/>
      <c r="N232" s="3"/>
    </row>
    <row r="233" spans="2:14" ht="20.25">
      <c r="B233" s="3"/>
      <c r="C233" s="3"/>
      <c r="D233" s="3"/>
      <c r="E233" s="3"/>
      <c r="F233" s="3"/>
      <c r="G233" s="3"/>
      <c r="H233" s="3"/>
      <c r="I233" s="117"/>
      <c r="J233" s="117"/>
      <c r="K233" s="117"/>
      <c r="L233" s="117"/>
      <c r="M233" s="117"/>
      <c r="N233" s="117"/>
    </row>
    <row r="234" spans="2:14" ht="18">
      <c r="B234" s="3"/>
      <c r="C234" s="3"/>
      <c r="D234" s="3"/>
      <c r="E234" s="3"/>
      <c r="F234" s="3"/>
      <c r="G234" s="3"/>
      <c r="H234" s="3"/>
      <c r="I234" s="9"/>
      <c r="J234" s="9"/>
      <c r="K234" s="25"/>
      <c r="L234" s="25"/>
      <c r="M234" s="25"/>
      <c r="N234" s="25"/>
    </row>
    <row r="235" spans="2:14" ht="20.25">
      <c r="B235" s="3"/>
      <c r="C235" s="3"/>
      <c r="D235" s="3"/>
      <c r="E235" s="3"/>
      <c r="F235" s="3"/>
      <c r="G235" s="3"/>
      <c r="H235" s="3"/>
      <c r="I235" s="15"/>
      <c r="J235" s="10"/>
      <c r="K235" s="10"/>
      <c r="L235" s="10"/>
      <c r="M235" s="10"/>
      <c r="N235" s="10"/>
    </row>
    <row r="236" spans="2:14" ht="20.25">
      <c r="B236" s="3"/>
      <c r="C236" s="3"/>
      <c r="D236" s="3"/>
      <c r="E236" s="3"/>
      <c r="F236" s="3"/>
      <c r="G236" s="3"/>
      <c r="H236" s="3"/>
      <c r="I236" s="3"/>
      <c r="J236" s="10"/>
      <c r="K236" s="10"/>
      <c r="L236" s="10"/>
      <c r="M236" s="10"/>
      <c r="N236" s="10"/>
    </row>
    <row r="237" spans="2:14" ht="12.75">
      <c r="B237" s="3"/>
      <c r="C237" s="3"/>
      <c r="D237" s="3"/>
      <c r="E237" s="3"/>
      <c r="F237" s="3"/>
      <c r="G237" s="3"/>
      <c r="H237" s="3"/>
      <c r="I237" s="26"/>
      <c r="J237" s="26"/>
      <c r="K237" s="26"/>
      <c r="L237" s="26"/>
      <c r="M237" s="26"/>
      <c r="N237" s="26"/>
    </row>
    <row r="238" spans="2:14" ht="16.5">
      <c r="B238" s="3"/>
      <c r="C238" s="3"/>
      <c r="D238" s="3"/>
      <c r="E238" s="3"/>
      <c r="F238" s="3"/>
      <c r="G238" s="3"/>
      <c r="H238" s="3"/>
      <c r="I238" s="7"/>
      <c r="J238" s="7"/>
      <c r="K238" s="7"/>
      <c r="L238" s="7"/>
      <c r="M238" s="7"/>
      <c r="N238" s="27"/>
    </row>
    <row r="239" spans="2:14" ht="16.5">
      <c r="B239" s="3"/>
      <c r="C239" s="3"/>
      <c r="D239" s="3"/>
      <c r="E239" s="3"/>
      <c r="F239" s="3"/>
      <c r="G239" s="3"/>
      <c r="H239" s="3"/>
      <c r="I239" s="7"/>
      <c r="J239" s="7"/>
      <c r="K239" s="7"/>
      <c r="L239" s="7"/>
      <c r="M239" s="7"/>
      <c r="N239" s="27"/>
    </row>
    <row r="240" spans="2:14" ht="15">
      <c r="B240" s="3"/>
      <c r="C240" s="3"/>
      <c r="D240" s="3"/>
      <c r="E240" s="3"/>
      <c r="F240" s="3"/>
      <c r="G240" s="3"/>
      <c r="H240" s="3"/>
      <c r="I240" s="29"/>
      <c r="J240" s="29"/>
      <c r="K240" s="29"/>
      <c r="L240" s="29"/>
      <c r="M240" s="29"/>
      <c r="N240" s="29"/>
    </row>
    <row r="241" spans="2:14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8:14" ht="12.75">
      <c r="H700" s="3"/>
      <c r="I700" s="3"/>
      <c r="J700" s="3"/>
      <c r="K700" s="3"/>
      <c r="L700" s="3"/>
      <c r="M700" s="3"/>
      <c r="N700" s="3"/>
    </row>
    <row r="701" spans="8:14" ht="12.75">
      <c r="H701" s="3"/>
      <c r="I701" s="3"/>
      <c r="J701" s="3"/>
      <c r="K701" s="3"/>
      <c r="L701" s="3"/>
      <c r="M701" s="3"/>
      <c r="N701" s="3"/>
    </row>
    <row r="702" spans="8:14" ht="12.75">
      <c r="H702" s="3"/>
      <c r="I702" s="3"/>
      <c r="J702" s="3"/>
      <c r="K702" s="3"/>
      <c r="L702" s="3"/>
      <c r="M702" s="3"/>
      <c r="N702" s="3"/>
    </row>
    <row r="703" spans="8:14" ht="12.75">
      <c r="H703" s="3"/>
      <c r="I703" s="3"/>
      <c r="J703" s="3"/>
      <c r="K703" s="3"/>
      <c r="L703" s="3"/>
      <c r="M703" s="3"/>
      <c r="N703" s="3"/>
    </row>
    <row r="704" spans="8:14" ht="12.75">
      <c r="H704" s="3"/>
      <c r="I704" s="3"/>
      <c r="J704" s="3"/>
      <c r="K704" s="3"/>
      <c r="L704" s="3"/>
      <c r="M704" s="3"/>
      <c r="N704" s="3"/>
    </row>
    <row r="705" spans="8:14" ht="12.75">
      <c r="H705" s="3"/>
      <c r="I705" s="3"/>
      <c r="J705" s="3"/>
      <c r="K705" s="3"/>
      <c r="L705" s="3"/>
      <c r="M705" s="3"/>
      <c r="N705" s="3"/>
    </row>
    <row r="706" spans="8:14" ht="12.75">
      <c r="H706" s="3"/>
      <c r="I706" s="3"/>
      <c r="J706" s="3"/>
      <c r="K706" s="3"/>
      <c r="L706" s="3"/>
      <c r="M706" s="3"/>
      <c r="N706" s="3"/>
    </row>
    <row r="707" spans="8:14" ht="12.75">
      <c r="H707" s="3"/>
      <c r="I707" s="3"/>
      <c r="J707" s="3"/>
      <c r="K707" s="3"/>
      <c r="L707" s="3"/>
      <c r="M707" s="3"/>
      <c r="N707" s="3"/>
    </row>
    <row r="708" spans="8:14" ht="12.75">
      <c r="H708" s="3"/>
      <c r="I708" s="3"/>
      <c r="J708" s="3"/>
      <c r="K708" s="3"/>
      <c r="L708" s="3"/>
      <c r="M708" s="3"/>
      <c r="N708" s="3"/>
    </row>
    <row r="709" spans="8:14" ht="12.75">
      <c r="H709" s="3"/>
      <c r="I709" s="3"/>
      <c r="J709" s="3"/>
      <c r="K709" s="3"/>
      <c r="L709" s="3"/>
      <c r="M709" s="3"/>
      <c r="N709" s="3"/>
    </row>
    <row r="710" spans="8:14" ht="12.75">
      <c r="H710" s="3"/>
      <c r="I710" s="3"/>
      <c r="J710" s="3"/>
      <c r="K710" s="3"/>
      <c r="L710" s="3"/>
      <c r="M710" s="3"/>
      <c r="N710" s="3"/>
    </row>
    <row r="711" spans="8:14" ht="12.75">
      <c r="H711" s="3"/>
      <c r="I711" s="3"/>
      <c r="J711" s="3"/>
      <c r="K711" s="3"/>
      <c r="L711" s="3"/>
      <c r="M711" s="3"/>
      <c r="N711" s="3"/>
    </row>
    <row r="712" spans="8:14" ht="12.75">
      <c r="H712" s="3"/>
      <c r="I712" s="3"/>
      <c r="J712" s="3"/>
      <c r="K712" s="3"/>
      <c r="L712" s="3"/>
      <c r="M712" s="3"/>
      <c r="N712" s="3"/>
    </row>
    <row r="713" spans="8:14" ht="12.75">
      <c r="H713" s="3"/>
      <c r="I713" s="3"/>
      <c r="J713" s="3"/>
      <c r="K713" s="3"/>
      <c r="L713" s="3"/>
      <c r="M713" s="3"/>
      <c r="N713" s="3"/>
    </row>
    <row r="714" spans="8:14" ht="12.75">
      <c r="H714" s="3"/>
      <c r="I714" s="3"/>
      <c r="J714" s="3"/>
      <c r="K714" s="3"/>
      <c r="L714" s="3"/>
      <c r="M714" s="3"/>
      <c r="N714" s="3"/>
    </row>
    <row r="715" spans="8:14" ht="12.75">
      <c r="H715" s="3"/>
      <c r="I715" s="3"/>
      <c r="J715" s="3"/>
      <c r="K715" s="3"/>
      <c r="L715" s="3"/>
      <c r="M715" s="3"/>
      <c r="N715" s="3"/>
    </row>
    <row r="716" spans="8:14" ht="12.75">
      <c r="H716" s="3"/>
      <c r="I716" s="3"/>
      <c r="J716" s="3"/>
      <c r="K716" s="3"/>
      <c r="L716" s="3"/>
      <c r="M716" s="3"/>
      <c r="N716" s="3"/>
    </row>
    <row r="717" spans="8:14" ht="12.75">
      <c r="H717" s="3"/>
      <c r="I717" s="3"/>
      <c r="J717" s="3"/>
      <c r="K717" s="3"/>
      <c r="L717" s="3"/>
      <c r="M717" s="3"/>
      <c r="N717" s="3"/>
    </row>
    <row r="718" spans="8:14" ht="12.75">
      <c r="H718" s="3"/>
      <c r="I718" s="3"/>
      <c r="J718" s="3"/>
      <c r="K718" s="3"/>
      <c r="L718" s="3"/>
      <c r="M718" s="3"/>
      <c r="N718" s="3"/>
    </row>
    <row r="719" spans="8:14" ht="12.75">
      <c r="H719" s="3"/>
      <c r="I719" s="3"/>
      <c r="J719" s="3"/>
      <c r="K719" s="3"/>
      <c r="L719" s="3"/>
      <c r="M719" s="3"/>
      <c r="N719" s="3"/>
    </row>
    <row r="720" spans="8:14" ht="12.75">
      <c r="H720" s="3"/>
      <c r="I720" s="3"/>
      <c r="J720" s="3"/>
      <c r="K720" s="3"/>
      <c r="L720" s="3"/>
      <c r="M720" s="3"/>
      <c r="N720" s="3"/>
    </row>
    <row r="721" spans="8:14" ht="12.75">
      <c r="H721" s="3"/>
      <c r="I721" s="3"/>
      <c r="J721" s="3"/>
      <c r="K721" s="3"/>
      <c r="L721" s="3"/>
      <c r="M721" s="3"/>
      <c r="N721" s="3"/>
    </row>
    <row r="722" spans="8:14" ht="12.75">
      <c r="H722" s="3"/>
      <c r="I722" s="3"/>
      <c r="J722" s="3"/>
      <c r="K722" s="3"/>
      <c r="L722" s="3"/>
      <c r="M722" s="3"/>
      <c r="N722" s="3"/>
    </row>
    <row r="723" spans="8:14" ht="12.75">
      <c r="H723" s="3"/>
      <c r="I723" s="3"/>
      <c r="J723" s="3"/>
      <c r="K723" s="3"/>
      <c r="L723" s="3"/>
      <c r="M723" s="3"/>
      <c r="N723" s="3"/>
    </row>
    <row r="724" spans="9:14" ht="12.75">
      <c r="I724" s="3"/>
      <c r="J724" s="3"/>
      <c r="K724" s="3"/>
      <c r="L724" s="3"/>
      <c r="M724" s="3"/>
      <c r="N724" s="3"/>
    </row>
    <row r="725" spans="9:14" ht="12.75">
      <c r="I725" s="3"/>
      <c r="J725" s="3"/>
      <c r="K725" s="3"/>
      <c r="L725" s="3"/>
      <c r="M725" s="3"/>
      <c r="N725" s="3"/>
    </row>
    <row r="726" spans="9:14" ht="12.75">
      <c r="I726" s="3"/>
      <c r="J726" s="3"/>
      <c r="K726" s="3"/>
      <c r="L726" s="3"/>
      <c r="M726" s="3"/>
      <c r="N726" s="3"/>
    </row>
    <row r="727" spans="9:14" ht="12.75">
      <c r="I727" s="3"/>
      <c r="J727" s="3"/>
      <c r="K727" s="3"/>
      <c r="L727" s="3"/>
      <c r="M727" s="3"/>
      <c r="N727" s="3"/>
    </row>
    <row r="728" spans="9:14" ht="12.75">
      <c r="I728" s="3"/>
      <c r="J728" s="3"/>
      <c r="K728" s="3"/>
      <c r="L728" s="3"/>
      <c r="M728" s="3"/>
      <c r="N728" s="3"/>
    </row>
    <row r="729" spans="9:14" ht="12.75">
      <c r="I729" s="3"/>
      <c r="J729" s="3"/>
      <c r="K729" s="3"/>
      <c r="L729" s="3"/>
      <c r="M729" s="3"/>
      <c r="N729" s="3"/>
    </row>
    <row r="730" spans="9:14" ht="12.75">
      <c r="I730" s="3"/>
      <c r="J730" s="3"/>
      <c r="K730" s="3"/>
      <c r="L730" s="3"/>
      <c r="M730" s="3"/>
      <c r="N730" s="3"/>
    </row>
    <row r="731" spans="9:14" ht="12.75">
      <c r="I731" s="3"/>
      <c r="J731" s="3"/>
      <c r="K731" s="3"/>
      <c r="L731" s="3"/>
      <c r="M731" s="3"/>
      <c r="N731" s="3"/>
    </row>
  </sheetData>
  <sheetProtection/>
  <mergeCells count="57">
    <mergeCell ref="C5:C6"/>
    <mergeCell ref="J5:J6"/>
    <mergeCell ref="I5:I6"/>
    <mergeCell ref="D4:N4"/>
    <mergeCell ref="I7:N7"/>
    <mergeCell ref="E5:E6"/>
    <mergeCell ref="L5:L6"/>
    <mergeCell ref="B25:G25"/>
    <mergeCell ref="I98:N98"/>
    <mergeCell ref="I68:N68"/>
    <mergeCell ref="B5:B6"/>
    <mergeCell ref="D5:D6"/>
    <mergeCell ref="B42:G42"/>
    <mergeCell ref="I50:N50"/>
    <mergeCell ref="G5:G6"/>
    <mergeCell ref="B82:G82"/>
    <mergeCell ref="I34:N34"/>
    <mergeCell ref="I132:N132"/>
    <mergeCell ref="I141:N141"/>
    <mergeCell ref="N5:N6"/>
    <mergeCell ref="M5:M6"/>
    <mergeCell ref="K5:K6"/>
    <mergeCell ref="I39:N39"/>
    <mergeCell ref="I119:N119"/>
    <mergeCell ref="I114:N114"/>
    <mergeCell ref="I88:N88"/>
    <mergeCell ref="I93:N93"/>
    <mergeCell ref="I228:N231"/>
    <mergeCell ref="I181:N181"/>
    <mergeCell ref="I208:N208"/>
    <mergeCell ref="F5:F6"/>
    <mergeCell ref="B7:G7"/>
    <mergeCell ref="J178:J179"/>
    <mergeCell ref="B51:G51"/>
    <mergeCell ref="B71:G71"/>
    <mergeCell ref="I81:N81"/>
    <mergeCell ref="I29:N29"/>
    <mergeCell ref="I159:N159"/>
    <mergeCell ref="I55:N55"/>
    <mergeCell ref="I153:N154"/>
    <mergeCell ref="I233:N233"/>
    <mergeCell ref="I173:N173"/>
    <mergeCell ref="I163:N171"/>
    <mergeCell ref="I161:N161"/>
    <mergeCell ref="I178:I179"/>
    <mergeCell ref="J160:L160"/>
    <mergeCell ref="K158:N158"/>
    <mergeCell ref="I122:N122"/>
    <mergeCell ref="E3:N3"/>
    <mergeCell ref="K178:K179"/>
    <mergeCell ref="L178:L179"/>
    <mergeCell ref="M178:M179"/>
    <mergeCell ref="N178:N179"/>
    <mergeCell ref="B41:G41"/>
    <mergeCell ref="B43:G43"/>
    <mergeCell ref="B50:G50"/>
    <mergeCell ref="H5:H185"/>
  </mergeCells>
  <printOptions horizontalCentered="1" verticalCentered="1"/>
  <pageMargins left="0.1968503937007874" right="0" top="0" bottom="0" header="0.5118110236220472" footer="0.15748031496062992"/>
  <pageSetup fitToHeight="2" fitToWidth="2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">
      <selection activeCell="F22" sqref="F22"/>
    </sheetView>
  </sheetViews>
  <sheetFormatPr defaultColWidth="9.00390625" defaultRowHeight="12.75"/>
  <sheetData>
    <row r="1" spans="1:7" ht="12.75">
      <c r="A1" s="149" t="s">
        <v>480</v>
      </c>
      <c r="B1" s="149"/>
      <c r="C1" s="149" t="s">
        <v>481</v>
      </c>
      <c r="D1" s="149"/>
      <c r="E1" s="149"/>
      <c r="F1" s="149" t="s">
        <v>482</v>
      </c>
      <c r="G1" s="149" t="s">
        <v>483</v>
      </c>
    </row>
    <row r="2" spans="1:7" ht="12.75">
      <c r="A2" s="149"/>
      <c r="B2" s="149"/>
      <c r="C2" s="94" t="s">
        <v>484</v>
      </c>
      <c r="D2" s="94" t="s">
        <v>485</v>
      </c>
      <c r="E2" s="94" t="s">
        <v>486</v>
      </c>
      <c r="F2" s="149"/>
      <c r="G2" s="149"/>
    </row>
    <row r="3" spans="1:7" ht="12.75">
      <c r="A3" s="95"/>
      <c r="B3" s="95"/>
      <c r="C3" s="95"/>
      <c r="D3" s="95"/>
      <c r="E3" s="95"/>
      <c r="F3" s="95"/>
      <c r="G3" s="95"/>
    </row>
    <row r="4" spans="1:7" ht="13.5" thickBot="1">
      <c r="A4" s="150" t="s">
        <v>487</v>
      </c>
      <c r="B4" s="150"/>
      <c r="C4" s="150"/>
      <c r="D4" s="150"/>
      <c r="E4" s="150"/>
      <c r="F4" s="150"/>
      <c r="G4" s="150"/>
    </row>
    <row r="5" spans="1:7" ht="12.75">
      <c r="A5" s="144" t="s">
        <v>488</v>
      </c>
      <c r="B5" s="145"/>
      <c r="C5" s="145"/>
      <c r="D5" s="145"/>
      <c r="E5" s="145"/>
      <c r="F5" s="145"/>
      <c r="G5" s="146"/>
    </row>
    <row r="6" spans="1:7" ht="12.75">
      <c r="A6" s="142" t="s">
        <v>489</v>
      </c>
      <c r="B6" s="143"/>
      <c r="C6" s="92">
        <v>1990</v>
      </c>
      <c r="D6" s="92">
        <v>1000</v>
      </c>
      <c r="E6" s="92">
        <v>160</v>
      </c>
      <c r="F6" s="93">
        <v>215</v>
      </c>
      <c r="G6" s="96">
        <v>2800</v>
      </c>
    </row>
    <row r="7" spans="1:7" ht="12.75">
      <c r="A7" s="142" t="s">
        <v>490</v>
      </c>
      <c r="B7" s="143"/>
      <c r="C7" s="92">
        <v>1990</v>
      </c>
      <c r="D7" s="92">
        <v>500</v>
      </c>
      <c r="E7" s="92">
        <v>160</v>
      </c>
      <c r="F7" s="93">
        <v>180</v>
      </c>
      <c r="G7" s="96">
        <v>1800</v>
      </c>
    </row>
    <row r="8" spans="1:7" ht="12.75">
      <c r="A8" s="142" t="s">
        <v>491</v>
      </c>
      <c r="B8" s="143"/>
      <c r="C8" s="92">
        <v>995</v>
      </c>
      <c r="D8" s="92">
        <v>495</v>
      </c>
      <c r="E8" s="92">
        <v>60</v>
      </c>
      <c r="F8" s="93">
        <v>75</v>
      </c>
      <c r="G8" s="96">
        <v>610</v>
      </c>
    </row>
    <row r="9" spans="1:7" ht="12.75">
      <c r="A9" s="142" t="s">
        <v>492</v>
      </c>
      <c r="B9" s="143"/>
      <c r="C9" s="92">
        <v>500</v>
      </c>
      <c r="D9" s="92">
        <v>100</v>
      </c>
      <c r="E9" s="92">
        <v>150</v>
      </c>
      <c r="F9" s="93">
        <v>20</v>
      </c>
      <c r="G9" s="96">
        <v>350</v>
      </c>
    </row>
    <row r="10" spans="1:7" ht="12.75">
      <c r="A10" s="142" t="s">
        <v>493</v>
      </c>
      <c r="B10" s="143"/>
      <c r="C10" s="92">
        <v>1000</v>
      </c>
      <c r="D10" s="92">
        <v>100</v>
      </c>
      <c r="E10" s="92">
        <v>150</v>
      </c>
      <c r="F10" s="93">
        <v>40</v>
      </c>
      <c r="G10" s="96">
        <v>610</v>
      </c>
    </row>
    <row r="11" spans="1:7" ht="12.75">
      <c r="A11" s="142" t="s">
        <v>494</v>
      </c>
      <c r="B11" s="143"/>
      <c r="C11" s="92">
        <v>3950</v>
      </c>
      <c r="D11" s="92">
        <v>540</v>
      </c>
      <c r="E11" s="92">
        <v>250</v>
      </c>
      <c r="F11" s="93">
        <v>1000</v>
      </c>
      <c r="G11" s="96">
        <v>6900</v>
      </c>
    </row>
    <row r="12" spans="1:7" ht="12.75">
      <c r="A12" s="151" t="s">
        <v>495</v>
      </c>
      <c r="B12" s="152"/>
      <c r="C12" s="152"/>
      <c r="D12" s="152"/>
      <c r="E12" s="152"/>
      <c r="F12" s="152"/>
      <c r="G12" s="153"/>
    </row>
    <row r="13" spans="1:7" ht="12.75">
      <c r="A13" s="142" t="s">
        <v>496</v>
      </c>
      <c r="B13" s="143"/>
      <c r="C13" s="92">
        <v>1990</v>
      </c>
      <c r="D13" s="92">
        <v>1000</v>
      </c>
      <c r="E13" s="92">
        <v>160</v>
      </c>
      <c r="F13" s="93">
        <v>275</v>
      </c>
      <c r="G13" s="96">
        <v>3100</v>
      </c>
    </row>
    <row r="14" spans="1:7" ht="12.75">
      <c r="A14" s="142" t="s">
        <v>497</v>
      </c>
      <c r="B14" s="143"/>
      <c r="C14" s="92">
        <v>1990</v>
      </c>
      <c r="D14" s="92">
        <v>500</v>
      </c>
      <c r="E14" s="92">
        <v>160</v>
      </c>
      <c r="F14" s="93">
        <v>173</v>
      </c>
      <c r="G14" s="96">
        <v>2000</v>
      </c>
    </row>
    <row r="15" spans="1:7" ht="12.75">
      <c r="A15" s="142" t="s">
        <v>498</v>
      </c>
      <c r="B15" s="143"/>
      <c r="C15" s="92">
        <v>995</v>
      </c>
      <c r="D15" s="92">
        <v>495</v>
      </c>
      <c r="E15" s="92">
        <v>60</v>
      </c>
      <c r="F15" s="93">
        <v>73</v>
      </c>
      <c r="G15" s="96">
        <v>500</v>
      </c>
    </row>
    <row r="16" spans="1:7" ht="12.75">
      <c r="A16" s="142" t="s">
        <v>499</v>
      </c>
      <c r="B16" s="143"/>
      <c r="C16" s="92">
        <v>500</v>
      </c>
      <c r="D16" s="92">
        <v>120</v>
      </c>
      <c r="E16" s="92">
        <v>140</v>
      </c>
      <c r="F16" s="93">
        <v>20</v>
      </c>
      <c r="G16" s="96">
        <v>302</v>
      </c>
    </row>
    <row r="17" spans="1:7" ht="12.75">
      <c r="A17" s="142" t="s">
        <v>500</v>
      </c>
      <c r="B17" s="143"/>
      <c r="C17" s="92">
        <v>1000</v>
      </c>
      <c r="D17" s="92">
        <v>120</v>
      </c>
      <c r="E17" s="92">
        <v>140</v>
      </c>
      <c r="F17" s="93">
        <v>40</v>
      </c>
      <c r="G17" s="96">
        <v>589</v>
      </c>
    </row>
    <row r="18" spans="1:7" ht="12.75">
      <c r="A18" s="142" t="s">
        <v>501</v>
      </c>
      <c r="B18" s="143"/>
      <c r="C18" s="92">
        <v>3950</v>
      </c>
      <c r="D18" s="92">
        <v>540</v>
      </c>
      <c r="E18" s="92">
        <v>250</v>
      </c>
      <c r="F18" s="93">
        <v>1000</v>
      </c>
      <c r="G18" s="96">
        <v>6900</v>
      </c>
    </row>
    <row r="19" spans="1:7" ht="12.75">
      <c r="A19" s="142" t="s">
        <v>502</v>
      </c>
      <c r="B19" s="143"/>
      <c r="C19" s="92">
        <v>5200</v>
      </c>
      <c r="D19" s="92">
        <v>250</v>
      </c>
      <c r="E19" s="92">
        <v>250</v>
      </c>
      <c r="F19" s="93">
        <v>800</v>
      </c>
      <c r="G19" s="96">
        <v>7520</v>
      </c>
    </row>
    <row r="20" spans="1:7" ht="12.75">
      <c r="A20" s="142" t="s">
        <v>503</v>
      </c>
      <c r="B20" s="143"/>
      <c r="C20" s="92">
        <v>4400</v>
      </c>
      <c r="D20" s="92">
        <v>250</v>
      </c>
      <c r="E20" s="92">
        <v>250</v>
      </c>
      <c r="F20" s="93">
        <v>700</v>
      </c>
      <c r="G20" s="96">
        <v>6230</v>
      </c>
    </row>
    <row r="21" spans="1:7" ht="12.75">
      <c r="A21" s="142" t="s">
        <v>504</v>
      </c>
      <c r="B21" s="143"/>
      <c r="C21" s="92">
        <v>3600</v>
      </c>
      <c r="D21" s="92">
        <v>250</v>
      </c>
      <c r="E21" s="92">
        <v>250</v>
      </c>
      <c r="F21" s="93">
        <v>600</v>
      </c>
      <c r="G21" s="96">
        <v>5390</v>
      </c>
    </row>
    <row r="22" spans="1:7" ht="12.75">
      <c r="A22" s="142" t="s">
        <v>505</v>
      </c>
      <c r="B22" s="143"/>
      <c r="C22" s="92">
        <v>3000</v>
      </c>
      <c r="D22" s="92">
        <v>250</v>
      </c>
      <c r="E22" s="92">
        <v>250</v>
      </c>
      <c r="F22" s="93">
        <v>500</v>
      </c>
      <c r="G22" s="96">
        <v>4490</v>
      </c>
    </row>
    <row r="23" spans="1:7" ht="13.5" thickBot="1">
      <c r="A23" s="147" t="s">
        <v>506</v>
      </c>
      <c r="B23" s="148"/>
      <c r="C23" s="97">
        <v>2200</v>
      </c>
      <c r="D23" s="97">
        <v>250</v>
      </c>
      <c r="E23" s="97">
        <v>250</v>
      </c>
      <c r="F23" s="98">
        <v>400</v>
      </c>
      <c r="G23" s="99">
        <v>3950</v>
      </c>
    </row>
    <row r="24" spans="1:7" ht="12.75">
      <c r="A24" s="100"/>
      <c r="B24" s="101"/>
      <c r="C24" s="102"/>
      <c r="D24" s="102"/>
      <c r="E24" s="103"/>
      <c r="F24" s="102"/>
      <c r="G24" s="104"/>
    </row>
    <row r="25" spans="1:7" ht="13.5" thickBot="1">
      <c r="A25" s="150" t="s">
        <v>507</v>
      </c>
      <c r="B25" s="150"/>
      <c r="C25" s="150"/>
      <c r="D25" s="150"/>
      <c r="E25" s="150"/>
      <c r="F25" s="150"/>
      <c r="G25" s="150"/>
    </row>
    <row r="26" spans="1:7" ht="12.75">
      <c r="A26" s="144" t="s">
        <v>508</v>
      </c>
      <c r="B26" s="145"/>
      <c r="C26" s="145"/>
      <c r="D26" s="145"/>
      <c r="E26" s="145"/>
      <c r="F26" s="145"/>
      <c r="G26" s="146"/>
    </row>
    <row r="27" spans="1:7" ht="12.75">
      <c r="A27" s="140" t="s">
        <v>509</v>
      </c>
      <c r="B27" s="141"/>
      <c r="C27" s="92">
        <v>2400</v>
      </c>
      <c r="D27" s="92">
        <v>2400</v>
      </c>
      <c r="E27" s="92">
        <v>3200</v>
      </c>
      <c r="F27" s="93">
        <v>4480</v>
      </c>
      <c r="G27" s="96">
        <v>43200</v>
      </c>
    </row>
    <row r="28" spans="1:7" ht="12.75">
      <c r="A28" s="140" t="s">
        <v>510</v>
      </c>
      <c r="B28" s="141"/>
      <c r="C28" s="92">
        <v>2400</v>
      </c>
      <c r="D28" s="92">
        <v>2400</v>
      </c>
      <c r="E28" s="92">
        <v>3200</v>
      </c>
      <c r="F28" s="93">
        <v>4480</v>
      </c>
      <c r="G28" s="96">
        <v>43800</v>
      </c>
    </row>
    <row r="29" spans="1:7" ht="12.75">
      <c r="A29" s="140" t="s">
        <v>511</v>
      </c>
      <c r="B29" s="141"/>
      <c r="C29" s="92">
        <v>2100</v>
      </c>
      <c r="D29" s="92">
        <v>2100</v>
      </c>
      <c r="E29" s="92">
        <v>2700</v>
      </c>
      <c r="F29" s="93">
        <v>3400</v>
      </c>
      <c r="G29" s="96">
        <v>33000</v>
      </c>
    </row>
    <row r="30" spans="1:7" ht="12.75">
      <c r="A30" s="140" t="s">
        <v>512</v>
      </c>
      <c r="B30" s="141"/>
      <c r="C30" s="92">
        <v>2100</v>
      </c>
      <c r="D30" s="92">
        <v>2100</v>
      </c>
      <c r="E30" s="92">
        <v>2700</v>
      </c>
      <c r="F30" s="93">
        <v>3400</v>
      </c>
      <c r="G30" s="96">
        <v>33000</v>
      </c>
    </row>
    <row r="31" spans="1:7" ht="12.75">
      <c r="A31" s="140" t="s">
        <v>513</v>
      </c>
      <c r="B31" s="141"/>
      <c r="C31" s="92">
        <v>1800</v>
      </c>
      <c r="D31" s="92">
        <v>1800</v>
      </c>
      <c r="E31" s="92">
        <v>2700</v>
      </c>
      <c r="F31" s="93">
        <v>2900</v>
      </c>
      <c r="G31" s="96">
        <v>22820</v>
      </c>
    </row>
    <row r="32" spans="1:7" ht="12.75">
      <c r="A32" s="140" t="s">
        <v>514</v>
      </c>
      <c r="B32" s="141"/>
      <c r="C32" s="92">
        <v>1800</v>
      </c>
      <c r="D32" s="92">
        <v>1800</v>
      </c>
      <c r="E32" s="92">
        <v>2700</v>
      </c>
      <c r="F32" s="93">
        <v>2900</v>
      </c>
      <c r="G32" s="96">
        <v>22820</v>
      </c>
    </row>
    <row r="33" spans="1:7" ht="12.75">
      <c r="A33" s="140" t="s">
        <v>515</v>
      </c>
      <c r="B33" s="141"/>
      <c r="C33" s="92">
        <v>1500</v>
      </c>
      <c r="D33" s="92">
        <v>1500</v>
      </c>
      <c r="E33" s="92">
        <v>2700</v>
      </c>
      <c r="F33" s="93">
        <v>2400</v>
      </c>
      <c r="G33" s="96">
        <v>18000</v>
      </c>
    </row>
    <row r="34" spans="1:7" ht="12.75">
      <c r="A34" s="140" t="s">
        <v>516</v>
      </c>
      <c r="B34" s="141"/>
      <c r="C34" s="92">
        <v>1500</v>
      </c>
      <c r="D34" s="92">
        <v>1500</v>
      </c>
      <c r="E34" s="92">
        <v>2700</v>
      </c>
      <c r="F34" s="93">
        <v>2400</v>
      </c>
      <c r="G34" s="96">
        <v>18000</v>
      </c>
    </row>
    <row r="35" spans="1:7" ht="12.75">
      <c r="A35" s="140" t="s">
        <v>517</v>
      </c>
      <c r="B35" s="141"/>
      <c r="C35" s="92">
        <v>1800</v>
      </c>
      <c r="D35" s="92">
        <v>1800</v>
      </c>
      <c r="E35" s="92">
        <v>3200</v>
      </c>
      <c r="F35" s="93">
        <v>3000</v>
      </c>
      <c r="G35" s="96">
        <v>31800</v>
      </c>
    </row>
    <row r="36" spans="1:7" ht="12.75">
      <c r="A36" s="140" t="s">
        <v>518</v>
      </c>
      <c r="B36" s="141"/>
      <c r="C36" s="92">
        <v>2100</v>
      </c>
      <c r="D36" s="92">
        <v>2100</v>
      </c>
      <c r="E36" s="92">
        <v>3115</v>
      </c>
      <c r="F36" s="93">
        <v>4300</v>
      </c>
      <c r="G36" s="96">
        <v>39000</v>
      </c>
    </row>
    <row r="37" spans="1:7" ht="12.75">
      <c r="A37" s="140" t="s">
        <v>519</v>
      </c>
      <c r="B37" s="141"/>
      <c r="C37" s="92">
        <v>2400</v>
      </c>
      <c r="D37" s="92">
        <v>2400</v>
      </c>
      <c r="E37" s="92">
        <v>3115</v>
      </c>
      <c r="F37" s="93">
        <v>5000</v>
      </c>
      <c r="G37" s="96">
        <v>47200</v>
      </c>
    </row>
    <row r="38" spans="1:7" ht="12.75">
      <c r="A38" s="140" t="s">
        <v>520</v>
      </c>
      <c r="B38" s="141"/>
      <c r="C38" s="92">
        <v>2700</v>
      </c>
      <c r="D38" s="92">
        <v>2700</v>
      </c>
      <c r="E38" s="92">
        <v>3115</v>
      </c>
      <c r="F38" s="93">
        <v>6250</v>
      </c>
      <c r="G38" s="96">
        <v>63000</v>
      </c>
    </row>
    <row r="39" spans="1:7" ht="12.75">
      <c r="A39" s="140" t="s">
        <v>521</v>
      </c>
      <c r="B39" s="141"/>
      <c r="C39" s="92">
        <v>3000</v>
      </c>
      <c r="D39" s="92">
        <v>2020</v>
      </c>
      <c r="E39" s="92">
        <v>3115</v>
      </c>
      <c r="F39" s="93">
        <v>6900</v>
      </c>
      <c r="G39" s="96">
        <v>66400</v>
      </c>
    </row>
    <row r="40" spans="1:7" ht="12.75">
      <c r="A40" s="140" t="s">
        <v>522</v>
      </c>
      <c r="B40" s="141"/>
      <c r="C40" s="92">
        <v>1800</v>
      </c>
      <c r="D40" s="92">
        <v>1800</v>
      </c>
      <c r="E40" s="92">
        <v>2700</v>
      </c>
      <c r="F40" s="93">
        <v>2900</v>
      </c>
      <c r="G40" s="96">
        <v>19000</v>
      </c>
    </row>
    <row r="41" spans="1:7" ht="12.75">
      <c r="A41" s="140" t="s">
        <v>523</v>
      </c>
      <c r="B41" s="141"/>
      <c r="C41" s="92">
        <v>2400</v>
      </c>
      <c r="D41" s="92">
        <v>2400</v>
      </c>
      <c r="E41" s="92">
        <v>3800</v>
      </c>
      <c r="F41" s="93">
        <v>4480</v>
      </c>
      <c r="G41" s="96">
        <v>35100</v>
      </c>
    </row>
    <row r="42" spans="1:7" ht="12.75">
      <c r="A42" s="140" t="s">
        <v>524</v>
      </c>
      <c r="B42" s="141"/>
      <c r="C42" s="92">
        <v>3000</v>
      </c>
      <c r="D42" s="92">
        <v>400</v>
      </c>
      <c r="E42" s="92">
        <v>200</v>
      </c>
      <c r="F42" s="93">
        <v>500</v>
      </c>
      <c r="G42" s="96">
        <v>4900</v>
      </c>
    </row>
    <row r="43" spans="1:7" ht="12.75">
      <c r="A43" s="140" t="s">
        <v>525</v>
      </c>
      <c r="B43" s="141"/>
      <c r="C43" s="92">
        <v>3000</v>
      </c>
      <c r="D43" s="92">
        <v>400</v>
      </c>
      <c r="E43" s="92">
        <v>200</v>
      </c>
      <c r="F43" s="93">
        <v>500</v>
      </c>
      <c r="G43" s="96">
        <v>6200</v>
      </c>
    </row>
    <row r="44" spans="1:7" ht="12.75">
      <c r="A44" s="140" t="s">
        <v>526</v>
      </c>
      <c r="B44" s="141"/>
      <c r="C44" s="92">
        <v>3500</v>
      </c>
      <c r="D44" s="92">
        <v>500</v>
      </c>
      <c r="E44" s="92">
        <v>200</v>
      </c>
      <c r="F44" s="93">
        <v>760</v>
      </c>
      <c r="G44" s="96">
        <v>9300</v>
      </c>
    </row>
    <row r="45" spans="1:7" ht="12.75">
      <c r="A45" s="140" t="s">
        <v>527</v>
      </c>
      <c r="B45" s="141"/>
      <c r="C45" s="92">
        <v>2000</v>
      </c>
      <c r="D45" s="92">
        <v>300</v>
      </c>
      <c r="E45" s="92">
        <v>200</v>
      </c>
      <c r="F45" s="93">
        <v>230</v>
      </c>
      <c r="G45" s="96">
        <v>2300</v>
      </c>
    </row>
    <row r="46" spans="1:7" ht="12.75">
      <c r="A46" s="140" t="s">
        <v>528</v>
      </c>
      <c r="B46" s="141"/>
      <c r="C46" s="92">
        <v>6000</v>
      </c>
      <c r="D46" s="92">
        <v>640</v>
      </c>
      <c r="E46" s="92">
        <v>350</v>
      </c>
      <c r="F46" s="93">
        <v>2600</v>
      </c>
      <c r="G46" s="96">
        <v>25100</v>
      </c>
    </row>
    <row r="47" spans="1:7" ht="12.75">
      <c r="A47" s="154" t="s">
        <v>529</v>
      </c>
      <c r="B47" s="155"/>
      <c r="C47" s="155"/>
      <c r="D47" s="155"/>
      <c r="E47" s="155"/>
      <c r="F47" s="155"/>
      <c r="G47" s="156"/>
    </row>
    <row r="48" spans="1:7" ht="12.75">
      <c r="A48" s="140" t="s">
        <v>530</v>
      </c>
      <c r="B48" s="141"/>
      <c r="C48" s="92">
        <v>1000</v>
      </c>
      <c r="D48" s="92">
        <v>1500</v>
      </c>
      <c r="E48" s="92">
        <v>2700</v>
      </c>
      <c r="F48" s="93">
        <v>1680</v>
      </c>
      <c r="G48" s="106" t="s">
        <v>260</v>
      </c>
    </row>
    <row r="49" spans="1:7" ht="12.75">
      <c r="A49" s="140" t="s">
        <v>531</v>
      </c>
      <c r="B49" s="141"/>
      <c r="C49" s="92">
        <v>1500</v>
      </c>
      <c r="D49" s="92">
        <v>1500</v>
      </c>
      <c r="E49" s="92">
        <v>2700</v>
      </c>
      <c r="F49" s="93">
        <v>1980</v>
      </c>
      <c r="G49" s="106" t="s">
        <v>260</v>
      </c>
    </row>
    <row r="50" spans="1:7" ht="12.75">
      <c r="A50" s="140" t="s">
        <v>532</v>
      </c>
      <c r="B50" s="141"/>
      <c r="C50" s="92">
        <v>2200</v>
      </c>
      <c r="D50" s="92">
        <v>1500</v>
      </c>
      <c r="E50" s="92">
        <v>2700</v>
      </c>
      <c r="F50" s="93">
        <v>2400</v>
      </c>
      <c r="G50" s="106" t="s">
        <v>260</v>
      </c>
    </row>
    <row r="51" spans="1:7" ht="12.75">
      <c r="A51" s="140" t="s">
        <v>533</v>
      </c>
      <c r="B51" s="141"/>
      <c r="C51" s="92">
        <v>2100</v>
      </c>
      <c r="D51" s="92">
        <v>2000</v>
      </c>
      <c r="E51" s="92">
        <v>3200</v>
      </c>
      <c r="F51" s="93">
        <v>3730</v>
      </c>
      <c r="G51" s="106" t="s">
        <v>260</v>
      </c>
    </row>
    <row r="52" spans="1:7" ht="12.75">
      <c r="A52" s="140" t="s">
        <v>534</v>
      </c>
      <c r="B52" s="141"/>
      <c r="C52" s="92">
        <v>2800</v>
      </c>
      <c r="D52" s="92">
        <v>2000</v>
      </c>
      <c r="E52" s="92">
        <v>3200</v>
      </c>
      <c r="F52" s="93">
        <v>4250</v>
      </c>
      <c r="G52" s="106" t="s">
        <v>260</v>
      </c>
    </row>
    <row r="53" spans="1:7" ht="12.75">
      <c r="A53" s="140" t="s">
        <v>535</v>
      </c>
      <c r="B53" s="141"/>
      <c r="C53" s="92">
        <v>2800</v>
      </c>
      <c r="D53" s="92">
        <v>2000</v>
      </c>
      <c r="E53" s="92">
        <v>3200</v>
      </c>
      <c r="F53" s="93">
        <v>4250</v>
      </c>
      <c r="G53" s="106" t="s">
        <v>260</v>
      </c>
    </row>
    <row r="54" spans="1:7" ht="12.75">
      <c r="A54" s="140" t="s">
        <v>536</v>
      </c>
      <c r="B54" s="141"/>
      <c r="C54" s="92">
        <v>3500</v>
      </c>
      <c r="D54" s="92">
        <v>2000</v>
      </c>
      <c r="E54" s="92">
        <v>3200</v>
      </c>
      <c r="F54" s="93">
        <v>5050</v>
      </c>
      <c r="G54" s="106" t="s">
        <v>260</v>
      </c>
    </row>
    <row r="55" spans="1:7" ht="12.75">
      <c r="A55" s="140" t="s">
        <v>537</v>
      </c>
      <c r="B55" s="141"/>
      <c r="C55" s="92">
        <v>1600</v>
      </c>
      <c r="D55" s="92">
        <v>2000</v>
      </c>
      <c r="E55" s="92">
        <v>3200</v>
      </c>
      <c r="F55" s="93">
        <v>3280</v>
      </c>
      <c r="G55" s="106" t="s">
        <v>260</v>
      </c>
    </row>
    <row r="56" spans="1:7" ht="12.75">
      <c r="A56" s="140" t="s">
        <v>538</v>
      </c>
      <c r="B56" s="141"/>
      <c r="C56" s="92">
        <v>2300</v>
      </c>
      <c r="D56" s="92">
        <v>2000</v>
      </c>
      <c r="E56" s="92">
        <v>3200</v>
      </c>
      <c r="F56" s="93">
        <v>4030</v>
      </c>
      <c r="G56" s="106" t="s">
        <v>260</v>
      </c>
    </row>
    <row r="57" spans="1:7" ht="12.75">
      <c r="A57" s="140" t="s">
        <v>539</v>
      </c>
      <c r="B57" s="141"/>
      <c r="C57" s="92">
        <v>3000</v>
      </c>
      <c r="D57" s="92">
        <v>2000</v>
      </c>
      <c r="E57" s="92">
        <v>3200</v>
      </c>
      <c r="F57" s="93">
        <v>4650</v>
      </c>
      <c r="G57" s="106" t="s">
        <v>260</v>
      </c>
    </row>
    <row r="58" spans="1:7" ht="12.75">
      <c r="A58" s="140" t="s">
        <v>540</v>
      </c>
      <c r="B58" s="141"/>
      <c r="C58" s="92">
        <v>3600</v>
      </c>
      <c r="D58" s="92">
        <v>2000</v>
      </c>
      <c r="E58" s="92">
        <v>3200</v>
      </c>
      <c r="F58" s="93">
        <v>5200</v>
      </c>
      <c r="G58" s="106" t="s">
        <v>260</v>
      </c>
    </row>
    <row r="59" spans="1:7" ht="12.75">
      <c r="A59" s="140" t="s">
        <v>541</v>
      </c>
      <c r="B59" s="141"/>
      <c r="C59" s="92">
        <v>3600</v>
      </c>
      <c r="D59" s="92">
        <v>2000</v>
      </c>
      <c r="E59" s="92">
        <v>3200</v>
      </c>
      <c r="F59" s="93">
        <v>5200</v>
      </c>
      <c r="G59" s="106" t="s">
        <v>260</v>
      </c>
    </row>
    <row r="60" spans="1:7" ht="12.75">
      <c r="A60" s="140" t="s">
        <v>542</v>
      </c>
      <c r="B60" s="141"/>
      <c r="C60" s="92">
        <v>2300</v>
      </c>
      <c r="D60" s="92">
        <v>2000</v>
      </c>
      <c r="E60" s="92">
        <v>3200</v>
      </c>
      <c r="F60" s="93">
        <v>4030</v>
      </c>
      <c r="G60" s="106" t="s">
        <v>260</v>
      </c>
    </row>
    <row r="61" spans="1:7" ht="12.75">
      <c r="A61" s="140" t="s">
        <v>543</v>
      </c>
      <c r="B61" s="141"/>
      <c r="C61" s="92">
        <v>3000</v>
      </c>
      <c r="D61" s="92">
        <v>2000</v>
      </c>
      <c r="E61" s="92">
        <v>3200</v>
      </c>
      <c r="F61" s="93">
        <v>4650</v>
      </c>
      <c r="G61" s="106" t="s">
        <v>260</v>
      </c>
    </row>
    <row r="62" spans="1:7" ht="12.75">
      <c r="A62" s="140" t="s">
        <v>544</v>
      </c>
      <c r="B62" s="141"/>
      <c r="C62" s="92">
        <v>3600</v>
      </c>
      <c r="D62" s="92">
        <v>2000</v>
      </c>
      <c r="E62" s="92">
        <v>3200</v>
      </c>
      <c r="F62" s="93">
        <v>5200</v>
      </c>
      <c r="G62" s="106" t="s">
        <v>260</v>
      </c>
    </row>
    <row r="63" spans="1:7" ht="12.75">
      <c r="A63" s="140" t="s">
        <v>545</v>
      </c>
      <c r="B63" s="141"/>
      <c r="C63" s="92">
        <v>3500</v>
      </c>
      <c r="D63" s="92">
        <v>2700</v>
      </c>
      <c r="E63" s="92">
        <v>3200</v>
      </c>
      <c r="F63" s="93">
        <v>5020</v>
      </c>
      <c r="G63" s="106" t="s">
        <v>260</v>
      </c>
    </row>
    <row r="64" spans="1:7" ht="12.75">
      <c r="A64" s="140" t="s">
        <v>546</v>
      </c>
      <c r="B64" s="141"/>
      <c r="C64" s="92">
        <v>4500</v>
      </c>
      <c r="D64" s="92">
        <v>2700</v>
      </c>
      <c r="E64" s="92">
        <v>3200</v>
      </c>
      <c r="F64" s="93">
        <v>7900</v>
      </c>
      <c r="G64" s="106" t="s">
        <v>260</v>
      </c>
    </row>
    <row r="65" spans="1:7" ht="12.75">
      <c r="A65" s="140" t="s">
        <v>547</v>
      </c>
      <c r="B65" s="141"/>
      <c r="C65" s="92">
        <v>3500</v>
      </c>
      <c r="D65" s="92">
        <v>2700</v>
      </c>
      <c r="E65" s="92">
        <v>3200</v>
      </c>
      <c r="F65" s="93">
        <v>6850</v>
      </c>
      <c r="G65" s="106" t="s">
        <v>260</v>
      </c>
    </row>
    <row r="66" spans="1:7" ht="12.75">
      <c r="A66" s="140" t="s">
        <v>548</v>
      </c>
      <c r="B66" s="141"/>
      <c r="C66" s="92">
        <v>4500</v>
      </c>
      <c r="D66" s="92">
        <v>2700</v>
      </c>
      <c r="E66" s="92">
        <v>3200</v>
      </c>
      <c r="F66" s="93">
        <v>8100</v>
      </c>
      <c r="G66" s="106" t="s">
        <v>260</v>
      </c>
    </row>
    <row r="67" spans="1:7" ht="12.75">
      <c r="A67" s="140" t="s">
        <v>549</v>
      </c>
      <c r="B67" s="141"/>
      <c r="C67" s="92">
        <v>3500</v>
      </c>
      <c r="D67" s="92">
        <v>2700</v>
      </c>
      <c r="E67" s="92">
        <v>3200</v>
      </c>
      <c r="F67" s="93">
        <v>6850</v>
      </c>
      <c r="G67" s="106" t="s">
        <v>260</v>
      </c>
    </row>
    <row r="68" spans="1:7" ht="12.75">
      <c r="A68" s="140" t="s">
        <v>550</v>
      </c>
      <c r="B68" s="141"/>
      <c r="C68" s="92">
        <v>4500</v>
      </c>
      <c r="D68" s="92">
        <v>2700</v>
      </c>
      <c r="E68" s="92">
        <v>3200</v>
      </c>
      <c r="F68" s="93">
        <v>8100</v>
      </c>
      <c r="G68" s="106" t="s">
        <v>260</v>
      </c>
    </row>
    <row r="69" spans="1:7" ht="13.5" thickBot="1">
      <c r="A69" s="147" t="s">
        <v>551</v>
      </c>
      <c r="B69" s="148"/>
      <c r="C69" s="97">
        <v>2300</v>
      </c>
      <c r="D69" s="97">
        <v>2000</v>
      </c>
      <c r="E69" s="105">
        <v>3200</v>
      </c>
      <c r="F69" s="98">
        <v>4030</v>
      </c>
      <c r="G69" s="106" t="s">
        <v>260</v>
      </c>
    </row>
  </sheetData>
  <sheetProtection/>
  <mergeCells count="69">
    <mergeCell ref="A67:B67"/>
    <mergeCell ref="A63:B63"/>
    <mergeCell ref="A69:B69"/>
    <mergeCell ref="A36:B36"/>
    <mergeCell ref="A37:B37"/>
    <mergeCell ref="A38:B38"/>
    <mergeCell ref="A39:B39"/>
    <mergeCell ref="A52:B52"/>
    <mergeCell ref="A64:B64"/>
    <mergeCell ref="A65:B65"/>
    <mergeCell ref="A28:B28"/>
    <mergeCell ref="A30:B30"/>
    <mergeCell ref="A32:B32"/>
    <mergeCell ref="A34:B34"/>
    <mergeCell ref="A60:B60"/>
    <mergeCell ref="A54:B54"/>
    <mergeCell ref="A55:B55"/>
    <mergeCell ref="A56:B56"/>
    <mergeCell ref="A57:B57"/>
    <mergeCell ref="A51:B51"/>
    <mergeCell ref="A33:B33"/>
    <mergeCell ref="A35:B35"/>
    <mergeCell ref="A44:B44"/>
    <mergeCell ref="A45:B45"/>
    <mergeCell ref="A61:B61"/>
    <mergeCell ref="A62:B62"/>
    <mergeCell ref="A47:G47"/>
    <mergeCell ref="A41:B41"/>
    <mergeCell ref="A43:B43"/>
    <mergeCell ref="A50:B50"/>
    <mergeCell ref="C1:E1"/>
    <mergeCell ref="A4:G4"/>
    <mergeCell ref="G1:G2"/>
    <mergeCell ref="A12:G12"/>
    <mergeCell ref="F1:F2"/>
    <mergeCell ref="A66:B66"/>
    <mergeCell ref="A6:B6"/>
    <mergeCell ref="A5:G5"/>
    <mergeCell ref="A27:B27"/>
    <mergeCell ref="A25:G25"/>
    <mergeCell ref="A9:B9"/>
    <mergeCell ref="A21:B21"/>
    <mergeCell ref="A11:B11"/>
    <mergeCell ref="A7:B7"/>
    <mergeCell ref="A8:B8"/>
    <mergeCell ref="A1:B2"/>
    <mergeCell ref="A13:B13"/>
    <mergeCell ref="A17:B17"/>
    <mergeCell ref="A20:B20"/>
    <mergeCell ref="A68:B68"/>
    <mergeCell ref="A18:B18"/>
    <mergeCell ref="A16:B16"/>
    <mergeCell ref="A14:B14"/>
    <mergeCell ref="A15:B15"/>
    <mergeCell ref="A19:B19"/>
    <mergeCell ref="A29:B29"/>
    <mergeCell ref="A40:B40"/>
    <mergeCell ref="A46:B46"/>
    <mergeCell ref="A42:B42"/>
    <mergeCell ref="A48:B48"/>
    <mergeCell ref="A10:B10"/>
    <mergeCell ref="A59:B59"/>
    <mergeCell ref="A49:B49"/>
    <mergeCell ref="A31:B31"/>
    <mergeCell ref="A53:B53"/>
    <mergeCell ref="A58:B58"/>
    <mergeCell ref="A26:G26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7" sqref="H7"/>
    </sheetView>
  </sheetViews>
  <sheetFormatPr defaultColWidth="9.00390625" defaultRowHeight="12.75"/>
  <sheetData>
    <row r="1" spans="1:10" ht="12.75">
      <c r="A1" s="157" t="s">
        <v>552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.75">
      <c r="A3" s="157" t="s">
        <v>553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>
      <c r="A4" s="157"/>
      <c r="B4" s="157"/>
      <c r="C4" s="157"/>
      <c r="D4" s="157"/>
      <c r="E4" s="157"/>
      <c r="F4" s="157"/>
      <c r="G4" s="157"/>
      <c r="H4" s="157"/>
      <c r="I4" s="157"/>
      <c r="J4" s="157"/>
    </row>
  </sheetData>
  <sheetProtection/>
  <mergeCells count="2">
    <mergeCell ref="A3:J4"/>
    <mergeCell ref="A1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Клименко</cp:lastModifiedBy>
  <cp:lastPrinted>2010-11-03T06:41:51Z</cp:lastPrinted>
  <dcterms:created xsi:type="dcterms:W3CDTF">2005-11-10T05:49:44Z</dcterms:created>
  <dcterms:modified xsi:type="dcterms:W3CDTF">2020-10-02T12:17:07Z</dcterms:modified>
  <cp:category/>
  <cp:version/>
  <cp:contentType/>
  <cp:contentStatus/>
</cp:coreProperties>
</file>